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ac\Home\Downloads\"/>
    </mc:Choice>
  </mc:AlternateContent>
  <bookViews>
    <workbookView xWindow="0" yWindow="0" windowWidth="18540" windowHeight="6443"/>
  </bookViews>
  <sheets>
    <sheet name="4. Implementation Plan" sheetId="21" r:id="rId1"/>
    <sheet name="Dropdowns" sheetId="7" state="hidden" r:id="rId2"/>
    <sheet name="DataLookupValues" sheetId="8" state="hidden" r:id="rId3"/>
    <sheet name="LiaisonList" sheetId="9" state="hidden" r:id="rId4"/>
    <sheet name="dataDistrictList" sheetId="10" state="hidden" r:id="rId5"/>
    <sheet name="dataSchoolInfo" sheetId="18" state="hidden" r:id="rId6"/>
  </sheets>
  <externalReferences>
    <externalReference r:id="rId7"/>
    <externalReference r:id="rId8"/>
    <externalReference r:id="rId9"/>
    <externalReference r:id="rId10"/>
    <externalReference r:id="rId11"/>
  </externalReferences>
  <definedNames>
    <definedName name="_xlnm._FilterDatabase" localSheetId="4" hidden="1">dataDistrictList!$A$1:$T$400</definedName>
    <definedName name="_xlnm._FilterDatabase" localSheetId="5" hidden="1">dataSchoolInfo!$A$1:$K$1840</definedName>
    <definedName name="AdminSal" localSheetId="5">[1]Dropdowns!$A$66:$A$68</definedName>
    <definedName name="AdminSal">Dropdowns!$A$60:$A$62</definedName>
    <definedName name="Assuranceoptout">Dropdowns!$D$2:$D$6</definedName>
    <definedName name="CapEx">#REF!</definedName>
    <definedName name="ContrServ" localSheetId="5">[1]Dropdowns!$A$102:$A$110</definedName>
    <definedName name="ContrServ">Dropdowns!$A$96:$A$104</definedName>
    <definedName name="dataDistr" localSheetId="5">[2]dataDistrictList!$A$1:$N$410</definedName>
    <definedName name="dataDistr">dataDistrictList!$A$1:$U$415</definedName>
    <definedName name="DataList" localSheetId="5">[1]Dropdowns!$B$2:$B$26</definedName>
    <definedName name="DataList">Dropdowns!#REF!</definedName>
    <definedName name="DataListPriv" localSheetId="5">[1]Dropdowns!$L$2:$L$18</definedName>
    <definedName name="DataListPriv">Dropdowns!#REF!</definedName>
    <definedName name="DataListTIVA" localSheetId="5">[1]Dropdowns!$B$30:$B$56</definedName>
    <definedName name="DataListTIVA">Dropdowns!#REF!</definedName>
    <definedName name="dataschool">[1]dataDistrictList!$A$1:$U$408</definedName>
    <definedName name="DistRev">[1]DataLookupValues!$B$23</definedName>
    <definedName name="EcoDis_Rank">dataSchoolInfo!$O$3:$T$175</definedName>
    <definedName name="EdEval" localSheetId="5">[1]Dropdowns!$I$20:$I$25</definedName>
    <definedName name="EdEval">Dropdowns!#REF!</definedName>
    <definedName name="EdPrep" localSheetId="5">[1]Dropdowns!$I$2:$I$8</definedName>
    <definedName name="EdPrep">Dropdowns!#REF!</definedName>
    <definedName name="ESPP">#REF!</definedName>
    <definedName name="ESPPAll">'[3]3A. Private School Services'!$V$30</definedName>
    <definedName name="ESSERII_Alloc">DataLookupValues!$B$11</definedName>
    <definedName name="Exp_AEFLA">#REF!</definedName>
    <definedName name="Exp_ASOS">#REF!</definedName>
    <definedName name="Exp_Attend">#REF!</definedName>
    <definedName name="Exp_Closure">#REF!</definedName>
    <definedName name="Exp_Compliance">#REF!</definedName>
    <definedName name="Exp_COVID">#REF!</definedName>
    <definedName name="Exp_DiagTest">#REF!</definedName>
    <definedName name="Exp_EBP">#REF!</definedName>
    <definedName name="Exp_EdTech">#REF!</definedName>
    <definedName name="Exp_EL">#REF!</definedName>
    <definedName name="Exp_ESSA">#REF!</definedName>
    <definedName name="Exp_FamSupp">#REF!</definedName>
    <definedName name="Exp_Foster">#REF!</definedName>
    <definedName name="Exp_Hmless">#REF!</definedName>
    <definedName name="Exp_HQAssess">#REF!</definedName>
    <definedName name="Exp_HVACFac">#REF!</definedName>
    <definedName name="Exp_IDEA">#REF!</definedName>
    <definedName name="Exp_IDEAReq">#REF!</definedName>
    <definedName name="Exp_IndAir">#REF!</definedName>
    <definedName name="Exp_learninggap">#REF!</definedName>
    <definedName name="Exp_LowInc">#REF!</definedName>
    <definedName name="Exp_Meals">#REF!</definedName>
    <definedName name="Exp_MH">#REF!</definedName>
    <definedName name="Exp_Minor">#REF!</definedName>
    <definedName name="Exp_MV">#REF!</definedName>
    <definedName name="Exp_Online">#REF!</definedName>
    <definedName name="Exp_PD">#REF!</definedName>
    <definedName name="Exp_Perk">#REF!</definedName>
    <definedName name="Exp_Prepared">#REF!</definedName>
    <definedName name="Exp_Principals">#REF!</definedName>
    <definedName name="Exp_Remote">#REF!</definedName>
    <definedName name="Exp_Salaries">#REF!</definedName>
    <definedName name="Exp_Sani">#REF!</definedName>
    <definedName name="Exp_SWD">#REF!</definedName>
    <definedName name="FlexIIA">[1]Dropdowns!$J$3:$J$6</definedName>
    <definedName name="FlexIVA">[1]Dropdowns!$J$9:$J$12</definedName>
    <definedName name="FY?">Dropdowns!$B$13:$B$15</definedName>
    <definedName name="FY20DistEnr">DataLookupValues!$B$22</definedName>
    <definedName name="HQPD" localSheetId="5">[1]Dropdowns!$I$27:$I$33</definedName>
    <definedName name="HQPD">Dropdowns!#REF!</definedName>
    <definedName name="IndConERF">#REF!</definedName>
    <definedName name="IndConT1">'[1]9. Title I, Part A Budget '!$H$128</definedName>
    <definedName name="IndEquipT1">'[1]9. Title I, Part A Budget '!$X$128</definedName>
    <definedName name="IndEquipT2">'[1]11. Title II, Part A Budget'!$Z$127</definedName>
    <definedName name="IndEquipT3">'[1]13. Title III, Part A Budget'!$Z$130</definedName>
    <definedName name="IndEquipT4">'[1]15. Title IV, Part A Budget'!$Z$130</definedName>
    <definedName name="IndExclERF">#REF!</definedName>
    <definedName name="IndExclT1">'[1]9. Title I, Part A Budget '!$AD$127</definedName>
    <definedName name="IndExclT2">'[1]11. Title II, Part A Budget'!$AF$126</definedName>
    <definedName name="IndExclT3">'[1]13. Title III, Part A Budget'!$AG$129</definedName>
    <definedName name="IndExclT4">'[1]15. Title IV, Part A Budget'!$AF$129</definedName>
    <definedName name="IndKT2">'[1]11. Title II, Part A Budget'!$H$127</definedName>
    <definedName name="IndKT3">'[1]13. Title III, Part A Budget'!$H$130</definedName>
    <definedName name="IndKT4">'[1]15. Title IV, Part A Budget'!$H$130</definedName>
    <definedName name="IndMent" localSheetId="5">[1]Dropdowns!$I$10:$I$18</definedName>
    <definedName name="IndMent">Dropdowns!#REF!</definedName>
    <definedName name="InstrSal" localSheetId="5">[1]Dropdowns!$A$70:$A$81</definedName>
    <definedName name="InstrSal">Dropdowns!$A$64:$A$75</definedName>
    <definedName name="lstDataSrc" localSheetId="5">[2]dataLookupValues!$E$13:$E$18</definedName>
    <definedName name="lstDataSrc">DataLookupValues!$A$13:$A$18</definedName>
    <definedName name="lstLine1" localSheetId="5">[2]dataLookupValues!$B$17:$B$19</definedName>
    <definedName name="lstLine2" localSheetId="5">[2]dataLookupValues!$B$22:$B$33</definedName>
    <definedName name="lstLine3" localSheetId="5">[2]dataLookupValues!$B$36:$B$40</definedName>
    <definedName name="lstLine4" localSheetId="5">[2]dataLookupValues!$B$43:$B$47</definedName>
    <definedName name="lstLine6" localSheetId="5">[2]dataLookupValues!$B$50:$B$58</definedName>
    <definedName name="lstLine7" localSheetId="5">[2]dataLookupValues!$B$61:$B$68</definedName>
    <definedName name="lstLine8" localSheetId="5">[2]dataLookupValues!$B$71:$B$76</definedName>
    <definedName name="lstLine9" localSheetId="5">[2]dataLookupValues!$B$79:$B$91</definedName>
    <definedName name="lstMethod" localSheetId="5">[2]dataLookupValues!$H$13:$H$20</definedName>
    <definedName name="lstPrimaryfunction" localSheetId="5">[2]dataLookupValues!$B$94:$B$109</definedName>
    <definedName name="lstTitleIStatus" localSheetId="5">[2]dataLookupValues!$J$12:$J$16</definedName>
    <definedName name="lstTitleIStatus">DataLookupValues!$D$14:$D$18</definedName>
    <definedName name="MOEqExc">Dropdowns!$D$2:$D$6</definedName>
    <definedName name="OrgCode" localSheetId="5">'[1]1. Signature Page'!$P$10</definedName>
    <definedName name="OrgCode">#REF!</definedName>
    <definedName name="Other" localSheetId="5">[1]Dropdowns!$A$121:$A$133</definedName>
    <definedName name="Other">Dropdowns!$A$115:$A$127</definedName>
    <definedName name="PPMinabove">'[1]7. Title I, A Reservations'!$G$36</definedName>
    <definedName name="PPMinbelow">'[1]7. Title I, A Reservations'!$G$34</definedName>
    <definedName name="PrimaryERF">Dropdowns!$A$3:$A$17</definedName>
    <definedName name="PrimaryFunctionsT2" localSheetId="5">[1]Dropdowns!$A$22:$A$34</definedName>
    <definedName name="PrimaryFunctionsT2">Dropdowns!#REF!</definedName>
    <definedName name="PrimaryFunctionsT4">Dropdowns!#REF!</definedName>
    <definedName name="PrivSchoolLowInc" localSheetId="5">[1]Dropdowns!$H$2:$H$5</definedName>
    <definedName name="PrivSchoolLowInc">Dropdowns!#REF!</definedName>
    <definedName name="ProfGrowth">Dropdowns!#REF!</definedName>
    <definedName name="Rate" localSheetId="5">[1]Dropdowns!$M$2:$M$5</definedName>
    <definedName name="Rate">Dropdowns!$C$2:$C$5</definedName>
    <definedName name="SalAdmin">Dropdowns!$A$61:$A$62</definedName>
    <definedName name="SalInstr">Dropdowns!$A$65:$A$75</definedName>
    <definedName name="SalSupp">Dropdowns!$A$78:$A$81</definedName>
    <definedName name="Select">[1]Dropdowns!$C$13:$C$14</definedName>
    <definedName name="Stipends" localSheetId="5">[1]Dropdowns!$A$89:$A$93</definedName>
    <definedName name="Stipends">Dropdowns!$A$83:$A$87</definedName>
    <definedName name="SuppMat" localSheetId="5">[1]Dropdowns!$A$112:$A$119</definedName>
    <definedName name="SuppMat">Dropdowns!$A$106:$A$113</definedName>
    <definedName name="SuppSal" localSheetId="5">[1]Dropdowns!$A$83:$A$87</definedName>
    <definedName name="SuppSal">Dropdowns!$A$77:$A$81</definedName>
    <definedName name="T1EST2">'[1]11. Title II, Part A Budget'!$AH$95</definedName>
    <definedName name="T1EST4">'[1]15. Title IV, Part A Budget'!$AH$98</definedName>
    <definedName name="T1PrimaryFunctions" localSheetId="5">[1]Dropdowns!$A$3:$A$19</definedName>
    <definedName name="T1PrimaryFunctions">Dropdowns!#REF!</definedName>
    <definedName name="T1PrivSch" localSheetId="5">[1]Dropdowns!$K$3:$K$10</definedName>
    <definedName name="T1PrivSch">Dropdowns!#REF!</definedName>
    <definedName name="T1SchoolTypes" localSheetId="5">[1]Dropdowns!$F$2:$F$5</definedName>
    <definedName name="T1SchoolTypes">Dropdowns!#REF!</definedName>
    <definedName name="T2EST4">'[1]15. Title IV, Part A Budget'!$AI$98</definedName>
    <definedName name="T2PrimaryFunctions">Dropdowns!#REF!</definedName>
    <definedName name="T2PrivSch" localSheetId="5">[1]Dropdowns!$K$13:$K$18</definedName>
    <definedName name="T2PrivSch">Dropdowns!#REF!</definedName>
    <definedName name="T3EST2">'[1]11. Title II, Part A Budget'!$AI$95</definedName>
    <definedName name="T3EST4">'[1]15. Title IV, Part A Budget'!$AJ$98</definedName>
    <definedName name="T3Identification" localSheetId="5">[1]Dropdowns!$D$2:$D$8</definedName>
    <definedName name="T3Identification">Dropdowns!#REF!</definedName>
    <definedName name="T3PrimaryFunctions" localSheetId="5">[1]Dropdowns!$A$37:$A$46</definedName>
    <definedName name="T3PrimaryFunctions">Dropdowns!#REF!</definedName>
    <definedName name="T3PrivSch" localSheetId="5">[1]Dropdowns!$K$21:$K$27</definedName>
    <definedName name="T3PrivSch">Dropdowns!#REF!</definedName>
    <definedName name="T4EST2">'[1]11. Title II, Part A Budget'!$AJ$95</definedName>
    <definedName name="T4Obj">[1]Dropdowns!$E$7:$E$11</definedName>
    <definedName name="T4PrivSch" localSheetId="5">[1]Dropdowns!$K$30:$K$41</definedName>
    <definedName name="T4PrivSch">Dropdowns!#REF!</definedName>
    <definedName name="T4SpendCat">Dropdowns!#REF!</definedName>
    <definedName name="TeachRec" localSheetId="5">[1]Dropdowns!$I$35:$I$39</definedName>
    <definedName name="TeachRec">Dropdowns!#REF!</definedName>
    <definedName name="TotalLowInc">'[1]8. Title I, A School Funding'!$L$159</definedName>
    <definedName name="TotPrivEnr" localSheetId="5">'[2]School Funding'!$K$159</definedName>
    <definedName name="Travel" localSheetId="5">[1]Dropdowns!$A$95:$A$100</definedName>
    <definedName name="Travel">Dropdowns!$A$89:$A$94</definedName>
    <definedName name="valAddr1" localSheetId="5">[2]dataLookupValues!$B$8</definedName>
    <definedName name="valAddr1">DataLookupValues!$B$8</definedName>
    <definedName name="valAddr2" localSheetId="5">[1]DataLookupValues!$B$9</definedName>
    <definedName name="valAddr2">DataLookupValues!$B$9</definedName>
    <definedName name="valAllocation" localSheetId="5">[2]CoverPage!$Q$21</definedName>
    <definedName name="valAllocationESSRIII">#REF!</definedName>
    <definedName name="valAllocationFlexT1">'[1]3. Allocations and Flexing'!$D$11</definedName>
    <definedName name="valAllocationFlexT4">'[1]3. Allocations and Flexing'!$D$33</definedName>
    <definedName name="valAllocationT1">'[1]1. Signature Page'!$R$28</definedName>
    <definedName name="valAllocationT2">'[1]1. Signature Page'!$R$31</definedName>
    <definedName name="valAllocationT3">'[1]1. Signature Page'!$R$34</definedName>
    <definedName name="valAllocationT4">'[1]1. Signature Page'!$R$38</definedName>
    <definedName name="valallocSchedA">#REF!</definedName>
    <definedName name="valamtrequested" localSheetId="5">'[2]Budget &amp; Indirect Cost'!$O$89</definedName>
    <definedName name="valCEIS240">'[4]5'!$J$16</definedName>
    <definedName name="valCtyStZip" localSheetId="5">[2]dataLookupValues!$B$10</definedName>
    <definedName name="valCtyStZip">DataLookupValues!$B$10</definedName>
    <definedName name="valdataSrc" localSheetId="5">[2]dataLookupValues!$F$23</definedName>
    <definedName name="valDisELenr" localSheetId="5">[1]DataLookupValues!$D$11</definedName>
    <definedName name="valDisELenr">DataLookupValues!$D$11</definedName>
    <definedName name="valDisEnr" localSheetId="5">[1]DataLookupValues!$B$11</definedName>
    <definedName name="valDisEnr">DataLookupValues!$B$11</definedName>
    <definedName name="valDistr" localSheetId="2">DataLookupValues!$B$6</definedName>
    <definedName name="valDistrName" localSheetId="5">[2]dataLookupValues!$B$7</definedName>
    <definedName name="valDistrName">DataLookupValues!$B$7</definedName>
    <definedName name="valemail" localSheetId="5">[2]dataLookupValues!$F$9</definedName>
    <definedName name="valemail">DataLookupValues!$F$9</definedName>
    <definedName name="valfullTitle" localSheetId="5">[2]dataLookupValues!$B$3</definedName>
    <definedName name="valfundcode" localSheetId="5">[2]dataLookupValues!$D$2</definedName>
    <definedName name="valFY" localSheetId="5">[2]dataLookupValues!$B$2</definedName>
    <definedName name="valHomeless" localSheetId="5">[1]DataLookupValues!$B$20</definedName>
    <definedName name="valHomeless">DataLookupValues!$B$20</definedName>
    <definedName name="valM3">'[5]6'!$J$29</definedName>
    <definedName name="valMethod" localSheetId="5">[2]dataLookupValues!$F$24</definedName>
    <definedName name="valMethod">Dropdowns!#REF!</definedName>
    <definedName name="valminPerPupilTotal" localSheetId="5">'[2]School Funding'!#REF!</definedName>
    <definedName name="valName" localSheetId="5">[2]dataLookupValues!$F$7</definedName>
    <definedName name="valname">DataLookupValues!$F$7</definedName>
    <definedName name="valND">[1]DataLookupValues!$B$24</definedName>
    <definedName name="ValNonPub_Col_C" localSheetId="5">'[2]Private Schools'!$F$44</definedName>
    <definedName name="valorg4code">DataLookupValues!$D$7</definedName>
    <definedName name="valParent" localSheetId="5">'[2]District Reservation'!$G$9</definedName>
    <definedName name="valPD" localSheetId="5">'[2]District Reservation'!$G$14</definedName>
    <definedName name="valphonenum" localSheetId="5">[2]dataLookupValues!$F$8</definedName>
    <definedName name="valphonenum">DataLookupValues!$F$8</definedName>
    <definedName name="valPrivateSchoolT1">'[1]4. Private School Services'!$I$22</definedName>
    <definedName name="valPrivateSchoolT2" localSheetId="5">'[1]4. Private School Services'!$J$22</definedName>
    <definedName name="valPrivateSchoolT2">'[3]3A. Private School Services'!#REF!</definedName>
    <definedName name="valPrivateSchoolT3" localSheetId="5">'[1]4. Private School Services'!$K$22</definedName>
    <definedName name="valPrivateSchoolT3">'[3]3A. Private School Services'!#REF!</definedName>
    <definedName name="valPrivateSchoolT4" localSheetId="5">'[1]4. Private School Services'!$L$22</definedName>
    <definedName name="valPrivateSchoolT4">'[3]3A. Private School Services'!#REF!</definedName>
    <definedName name="valReqReserv" localSheetId="5">'[2]District Reservation'!#REF!</definedName>
    <definedName name="valRes20">#REF!</definedName>
    <definedName name="valSchAlloc_F2" localSheetId="5">'[2]District Reservation'!$G$37</definedName>
    <definedName name="valSchoolAllocation">'[1]7. Title I, A Reservations'!$G$24</definedName>
    <definedName name="valSLE">[1]DataLookupValues!$B$21</definedName>
    <definedName name="valSwitchFormula" localSheetId="5">'[2]School Funding'!$X$159</definedName>
    <definedName name="valSwitchFormula">'[1]8. Title I, A School Funding'!$U$160</definedName>
    <definedName name="valTIoptionA" localSheetId="5">'[2]District Reservation'!$G$30</definedName>
    <definedName name="valTitleabbr" localSheetId="5">[2]dataLookupValues!$B$4</definedName>
    <definedName name="YesNo" localSheetId="5">[1]Dropdowns!$C$2:$C$4</definedName>
    <definedName name="YesNo">Dropdowns!$B$2:$B$4</definedName>
    <definedName name="YesNoNA" localSheetId="5">[1]Dropdowns!$C$7:$C$10</definedName>
    <definedName name="YesNoNA">Dropdowns!$B$7:$B$10</definedName>
    <definedName name="YesOnly">Dropdowns!$B$18:$B$19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1" i="21" l="1"/>
  <c r="AA12" i="21"/>
  <c r="AA13" i="21"/>
  <c r="AA14" i="21"/>
  <c r="AA15" i="21"/>
  <c r="AA16" i="21"/>
  <c r="AA17" i="21"/>
  <c r="AA18" i="21"/>
  <c r="AA19" i="21"/>
  <c r="AA20" i="21"/>
  <c r="AA10" i="21"/>
  <c r="T308" i="18" l="1"/>
  <c r="T309" i="18"/>
  <c r="T310" i="18"/>
  <c r="T311" i="18"/>
  <c r="T312" i="18"/>
  <c r="O312" i="18" s="1"/>
  <c r="T313" i="18"/>
  <c r="O313" i="18" s="1"/>
  <c r="T314" i="18"/>
  <c r="O314" i="18" s="1"/>
  <c r="T315" i="18"/>
  <c r="O315" i="18" s="1"/>
  <c r="T316" i="18"/>
  <c r="O316" i="18" s="1"/>
  <c r="T317" i="18"/>
  <c r="O317" i="18" s="1"/>
  <c r="T318" i="18"/>
  <c r="O318" i="18" s="1"/>
  <c r="T319" i="18"/>
  <c r="O319" i="18" s="1"/>
  <c r="T320" i="18"/>
  <c r="O320" i="18" s="1"/>
  <c r="T321" i="18"/>
  <c r="O321" i="18" s="1"/>
  <c r="T322" i="18"/>
  <c r="O322" i="18" s="1"/>
  <c r="T323" i="18"/>
  <c r="O323" i="18" s="1"/>
  <c r="B22" i="8" l="1"/>
  <c r="B21" i="8" l="1"/>
  <c r="B20" i="8" l="1"/>
  <c r="D11" i="8"/>
  <c r="B11" i="8"/>
  <c r="B10" i="8"/>
  <c r="F9" i="8"/>
  <c r="B9" i="8"/>
  <c r="F8" i="8"/>
  <c r="B8" i="8"/>
  <c r="F7" i="8"/>
  <c r="D7" i="8"/>
  <c r="B7" i="8"/>
  <c r="C2" i="21" l="1"/>
  <c r="N3" i="18"/>
  <c r="S282" i="18" s="1" a="1"/>
  <c r="S282" i="18" s="1"/>
  <c r="T282" i="18" s="1"/>
  <c r="Q8" i="18" a="1"/>
  <c r="Q8" i="18" s="1"/>
  <c r="Q71" i="18" a="1"/>
  <c r="Q71" i="18" s="1"/>
  <c r="Q135" i="18" a="1"/>
  <c r="Q135" i="18" s="1"/>
  <c r="Q200" i="18" a="1"/>
  <c r="Q200" i="18" s="1"/>
  <c r="Q264" i="18" a="1"/>
  <c r="Q264" i="18" s="1"/>
  <c r="Q54" i="18" l="1" a="1"/>
  <c r="Q54" i="18" s="1"/>
  <c r="Q280" i="18" a="1"/>
  <c r="Q280" i="18" s="1"/>
  <c r="Q45" i="18" a="1"/>
  <c r="Q45" i="18" s="1"/>
  <c r="Q222" i="18" a="1"/>
  <c r="Q222" i="18" s="1"/>
  <c r="Q154" i="18" a="1"/>
  <c r="Q154" i="18" s="1"/>
  <c r="Q90" i="18" a="1"/>
  <c r="Q90" i="18" s="1"/>
  <c r="Q24" i="18" a="1"/>
  <c r="Q24" i="18" s="1"/>
  <c r="P298" i="18" a="1"/>
  <c r="P298" i="18" s="1"/>
  <c r="Q295" i="18" a="1"/>
  <c r="Q295" i="18" s="1"/>
  <c r="Q218" i="18" a="1"/>
  <c r="Q218" i="18" s="1"/>
  <c r="Q92" i="18" a="1"/>
  <c r="Q92" i="18" s="1"/>
  <c r="P301" i="18" a="1"/>
  <c r="P301" i="18" s="1"/>
  <c r="Q315" i="18" a="1"/>
  <c r="Q315" i="18" s="1"/>
  <c r="Q168" i="18" a="1"/>
  <c r="Q168" i="18" s="1"/>
  <c r="P199" i="18" a="1"/>
  <c r="P199" i="18" s="1"/>
  <c r="Q118" i="18" a="1"/>
  <c r="Q118" i="18" s="1"/>
  <c r="Q13" i="18" a="1"/>
  <c r="Q13" i="18" s="1"/>
  <c r="Q171" i="18" a="1"/>
  <c r="Q171" i="18" s="1"/>
  <c r="P237" i="18" a="1"/>
  <c r="P237" i="18" s="1"/>
  <c r="Q232" i="18" a="1"/>
  <c r="Q232" i="18" s="1"/>
  <c r="Q167" i="18" a="1"/>
  <c r="Q167" i="18" s="1"/>
  <c r="Q103" i="18" a="1"/>
  <c r="Q103" i="18" s="1"/>
  <c r="Q42" i="18" a="1"/>
  <c r="Q42" i="18" s="1"/>
  <c r="P318" i="18" a="1"/>
  <c r="P318" i="18" s="1"/>
  <c r="Q333" i="18" a="1"/>
  <c r="Q333" i="18" s="1"/>
  <c r="Q283" i="18" a="1"/>
  <c r="Q283" i="18" s="1"/>
  <c r="Q219" i="18" a="1"/>
  <c r="Q219" i="18" s="1"/>
  <c r="Q150" i="18" a="1"/>
  <c r="Q150" i="18" s="1"/>
  <c r="Q86" i="18" a="1"/>
  <c r="Q86" i="18" s="1"/>
  <c r="Q21" i="18" a="1"/>
  <c r="Q21" i="18" s="1"/>
  <c r="P295" i="18" a="1"/>
  <c r="P295" i="18" s="1"/>
  <c r="Q286" i="18" a="1"/>
  <c r="Q286" i="18" s="1"/>
  <c r="Q208" i="18" a="1"/>
  <c r="Q208" i="18" s="1"/>
  <c r="Q79" i="18" a="1"/>
  <c r="Q79" i="18" s="1"/>
  <c r="P291" i="18" a="1"/>
  <c r="P291" i="18" s="1"/>
  <c r="Q304" i="18" a="1"/>
  <c r="Q304" i="18" s="1"/>
  <c r="Q149" i="18" a="1"/>
  <c r="Q149" i="18" s="1"/>
  <c r="P153" i="18" a="1"/>
  <c r="P153" i="18" s="1"/>
  <c r="Q182" i="18" a="1"/>
  <c r="Q182" i="18" s="1"/>
  <c r="Q143" i="18" a="1"/>
  <c r="Q143" i="18" s="1"/>
  <c r="Q107" i="18" a="1"/>
  <c r="Q107" i="18" s="1"/>
  <c r="Q288" i="18" a="1"/>
  <c r="Q288" i="18" s="1"/>
  <c r="Q220" i="18" a="1"/>
  <c r="Q220" i="18" s="1"/>
  <c r="Q155" i="18" a="1"/>
  <c r="Q155" i="18" s="1"/>
  <c r="Q91" i="18" a="1"/>
  <c r="Q91" i="18" s="1"/>
  <c r="Q29" i="18" a="1"/>
  <c r="Q29" i="18" s="1"/>
  <c r="P305" i="18" a="1"/>
  <c r="P305" i="18" s="1"/>
  <c r="Q298" i="18" a="1"/>
  <c r="Q298" i="18" s="1"/>
  <c r="Q270" i="18" a="1"/>
  <c r="Q270" i="18" s="1"/>
  <c r="Q206" i="18" a="1"/>
  <c r="Q206" i="18" s="1"/>
  <c r="Q138" i="18" a="1"/>
  <c r="Q138" i="18" s="1"/>
  <c r="Q74" i="18" a="1"/>
  <c r="Q74" i="18" s="1"/>
  <c r="Q11" i="18" a="1"/>
  <c r="Q11" i="18" s="1"/>
  <c r="P282" i="18" a="1"/>
  <c r="P282" i="18" s="1"/>
  <c r="Q329" i="18" a="1"/>
  <c r="Q329" i="18" s="1"/>
  <c r="Q189" i="18" a="1"/>
  <c r="Q189" i="18" s="1"/>
  <c r="Q60" i="18" a="1"/>
  <c r="Q60" i="18" s="1"/>
  <c r="P267" i="18" a="1"/>
  <c r="P267" i="18" s="1"/>
  <c r="Q284" i="18" a="1"/>
  <c r="Q284" i="18" s="1"/>
  <c r="Q104" i="18" a="1"/>
  <c r="Q104" i="18" s="1"/>
  <c r="P125" i="18" a="1"/>
  <c r="P125" i="18" s="1"/>
  <c r="Q251" i="18" a="1"/>
  <c r="Q251" i="18" s="1"/>
  <c r="Q272" i="18" a="1"/>
  <c r="Q272" i="18" s="1"/>
  <c r="Q236" i="18" a="1"/>
  <c r="Q236" i="18" s="1"/>
  <c r="P321" i="18" a="1"/>
  <c r="P321" i="18" s="1"/>
  <c r="Q274" i="18" a="1"/>
  <c r="Q274" i="18" s="1"/>
  <c r="Q216" i="18" a="1"/>
  <c r="Q216" i="18" s="1"/>
  <c r="Q151" i="18" a="1"/>
  <c r="Q151" i="18" s="1"/>
  <c r="Q87" i="18" a="1"/>
  <c r="Q87" i="18" s="1"/>
  <c r="Q25" i="18" a="1"/>
  <c r="Q25" i="18" s="1"/>
  <c r="P302" i="18" a="1"/>
  <c r="P302" i="18" s="1"/>
  <c r="Q289" i="18" a="1"/>
  <c r="Q289" i="18" s="1"/>
  <c r="Q267" i="18" a="1"/>
  <c r="Q267" i="18" s="1"/>
  <c r="Q203" i="18" a="1"/>
  <c r="Q203" i="18" s="1"/>
  <c r="Q134" i="18" a="1"/>
  <c r="Q134" i="18" s="1"/>
  <c r="Q70" i="18" a="1"/>
  <c r="Q70" i="18" s="1"/>
  <c r="Q4" i="18" a="1"/>
  <c r="Q4" i="18" s="1"/>
  <c r="P279" i="18" a="1"/>
  <c r="P279" i="18" s="1"/>
  <c r="Q305" i="18" a="1"/>
  <c r="Q305" i="18" s="1"/>
  <c r="Q175" i="18" a="1"/>
  <c r="Q175" i="18" s="1"/>
  <c r="Q47" i="18" a="1"/>
  <c r="Q47" i="18" s="1"/>
  <c r="P241" i="18" a="1"/>
  <c r="P241" i="18" s="1"/>
  <c r="Q275" i="18" a="1"/>
  <c r="Q275" i="18" s="1"/>
  <c r="Q85" i="18" a="1"/>
  <c r="Q85" i="18" s="1"/>
  <c r="P30" i="18" a="1"/>
  <c r="P30" i="18" s="1"/>
  <c r="Q268" i="18" a="1"/>
  <c r="Q268" i="18" s="1"/>
  <c r="Q204" i="18" a="1"/>
  <c r="Q204" i="18" s="1"/>
  <c r="Q139" i="18" a="1"/>
  <c r="Q139" i="18" s="1"/>
  <c r="Q75" i="18" a="1"/>
  <c r="Q75" i="18" s="1"/>
  <c r="Q15" i="18" a="1"/>
  <c r="Q15" i="18" s="1"/>
  <c r="P289" i="18" a="1"/>
  <c r="P289" i="18" s="1"/>
  <c r="Q319" i="18" a="1"/>
  <c r="Q319" i="18" s="1"/>
  <c r="Q254" i="18" a="1"/>
  <c r="Q254" i="18" s="1"/>
  <c r="Q186" i="18" a="1"/>
  <c r="Q186" i="18" s="1"/>
  <c r="Q122" i="18" a="1"/>
  <c r="Q122" i="18" s="1"/>
  <c r="Q58" i="18" a="1"/>
  <c r="Q58" i="18" s="1"/>
  <c r="P330" i="18" a="1"/>
  <c r="P330" i="18" s="1"/>
  <c r="P262" i="18" a="1"/>
  <c r="P262" i="18" s="1"/>
  <c r="Q282" i="18" a="1"/>
  <c r="Q282" i="18" s="1"/>
  <c r="Q156" i="18" a="1"/>
  <c r="Q156" i="18" s="1"/>
  <c r="Q27" i="18" a="1"/>
  <c r="Q27" i="18" s="1"/>
  <c r="Q314" i="18" a="1"/>
  <c r="Q314" i="18" s="1"/>
  <c r="Q253" i="18" a="1"/>
  <c r="Q253" i="18" s="1"/>
  <c r="Q43" i="18" a="1"/>
  <c r="Q43" i="18" s="1"/>
  <c r="S256" i="18" a="1"/>
  <c r="S256" i="18" s="1"/>
  <c r="T256" i="18" s="1"/>
  <c r="Q316" i="18" a="1"/>
  <c r="Q316" i="18" s="1"/>
  <c r="P249" i="18" a="1"/>
  <c r="P249" i="18" s="1"/>
  <c r="Q252" i="18" a="1"/>
  <c r="Q252" i="18" s="1"/>
  <c r="Q187" i="18" a="1"/>
  <c r="Q187" i="18" s="1"/>
  <c r="Q123" i="18" a="1"/>
  <c r="Q123" i="18" s="1"/>
  <c r="Q59" i="18" a="1"/>
  <c r="Q59" i="18" s="1"/>
  <c r="P337" i="18" a="1"/>
  <c r="P337" i="18" s="1"/>
  <c r="P270" i="18" a="1"/>
  <c r="P270" i="18" s="1"/>
  <c r="Q303" i="18" a="1"/>
  <c r="Q303" i="18" s="1"/>
  <c r="Q238" i="18" a="1"/>
  <c r="Q238" i="18" s="1"/>
  <c r="Q170" i="18" a="1"/>
  <c r="Q170" i="18" s="1"/>
  <c r="Q106" i="18" a="1"/>
  <c r="Q106" i="18" s="1"/>
  <c r="Q41" i="18" a="1"/>
  <c r="Q41" i="18" s="1"/>
  <c r="P314" i="18" a="1"/>
  <c r="P314" i="18" s="1"/>
  <c r="P221" i="18" a="1"/>
  <c r="P221" i="18" s="1"/>
  <c r="Q250" i="18" a="1"/>
  <c r="Q250" i="18" s="1"/>
  <c r="Q124" i="18" a="1"/>
  <c r="Q124" i="18" s="1"/>
  <c r="P333" i="18" a="1"/>
  <c r="P333" i="18" s="1"/>
  <c r="Q318" i="18" a="1"/>
  <c r="Q318" i="18" s="1"/>
  <c r="Q221" i="18" a="1"/>
  <c r="Q221" i="18" s="1"/>
  <c r="P226" i="18" a="1"/>
  <c r="P226" i="18" s="1"/>
  <c r="P286" i="18" a="1"/>
  <c r="P286" i="18" s="1"/>
  <c r="P327" i="18" a="1"/>
  <c r="P327" i="18" s="1"/>
  <c r="Q243" i="18" a="1"/>
  <c r="Q243" i="18" s="1"/>
  <c r="Q23" i="18" a="1"/>
  <c r="Q23" i="18" s="1"/>
  <c r="Q248" i="18" a="1"/>
  <c r="Q248" i="18" s="1"/>
  <c r="Q183" i="18" a="1"/>
  <c r="Q183" i="18" s="1"/>
  <c r="Q119" i="18" a="1"/>
  <c r="Q119" i="18" s="1"/>
  <c r="Q55" i="18" a="1"/>
  <c r="Q55" i="18" s="1"/>
  <c r="P334" i="18" a="1"/>
  <c r="P334" i="18" s="1"/>
  <c r="P257" i="18" a="1"/>
  <c r="P257" i="18" s="1"/>
  <c r="Q300" i="18" a="1"/>
  <c r="Q300" i="18" s="1"/>
  <c r="Q235" i="18" a="1"/>
  <c r="Q235" i="18" s="1"/>
  <c r="Q166" i="18" a="1"/>
  <c r="Q166" i="18" s="1"/>
  <c r="Q102" i="18" a="1"/>
  <c r="Q102" i="18" s="1"/>
  <c r="Q38" i="18" a="1"/>
  <c r="Q38" i="18" s="1"/>
  <c r="P311" i="18" a="1"/>
  <c r="P311" i="18" s="1"/>
  <c r="Q330" i="18" a="1"/>
  <c r="Q330" i="18" s="1"/>
  <c r="Q240" i="18" a="1"/>
  <c r="Q240" i="18" s="1"/>
  <c r="Q111" i="18" a="1"/>
  <c r="Q111" i="18" s="1"/>
  <c r="P323" i="18" a="1"/>
  <c r="P323" i="18" s="1"/>
  <c r="Q336" i="18" a="1"/>
  <c r="Q336" i="18" s="1"/>
  <c r="Q211" i="18" a="1"/>
  <c r="Q211" i="18" s="1"/>
  <c r="P179" i="18" a="1"/>
  <c r="P179" i="18" s="1"/>
  <c r="Q258" i="18" a="1"/>
  <c r="Q258" i="18" s="1"/>
  <c r="Q242" i="18" a="1"/>
  <c r="Q242" i="18" s="1"/>
  <c r="Q226" i="18" a="1"/>
  <c r="Q226" i="18" s="1"/>
  <c r="Q210" i="18" a="1"/>
  <c r="Q210" i="18" s="1"/>
  <c r="Q194" i="18" a="1"/>
  <c r="Q194" i="18" s="1"/>
  <c r="Q180" i="18" a="1"/>
  <c r="Q180" i="18" s="1"/>
  <c r="Q164" i="18" a="1"/>
  <c r="Q164" i="18" s="1"/>
  <c r="Q148" i="18" a="1"/>
  <c r="Q148" i="18" s="1"/>
  <c r="Q132" i="18" a="1"/>
  <c r="Q132" i="18" s="1"/>
  <c r="Q116" i="18" a="1"/>
  <c r="Q116" i="18" s="1"/>
  <c r="Q100" i="18" a="1"/>
  <c r="Q100" i="18" s="1"/>
  <c r="Q84" i="18" a="1"/>
  <c r="Q84" i="18" s="1"/>
  <c r="Q68" i="18" a="1"/>
  <c r="Q68" i="18" s="1"/>
  <c r="Q52" i="18" a="1"/>
  <c r="Q52" i="18" s="1"/>
  <c r="Q39" i="18" a="1"/>
  <c r="Q39" i="18" s="1"/>
  <c r="Q22" i="18" a="1"/>
  <c r="Q22" i="18" s="1"/>
  <c r="Q5" i="18" a="1"/>
  <c r="Q5" i="18" s="1"/>
  <c r="P331" i="18" a="1"/>
  <c r="P331" i="18" s="1"/>
  <c r="P315" i="18" a="1"/>
  <c r="P315" i="18" s="1"/>
  <c r="P299" i="18" a="1"/>
  <c r="P299" i="18" s="1"/>
  <c r="P283" i="18" a="1"/>
  <c r="P283" i="18" s="1"/>
  <c r="P251" i="18" a="1"/>
  <c r="P251" i="18" s="1"/>
  <c r="Q322" i="18" a="1"/>
  <c r="Q322" i="18" s="1"/>
  <c r="Q338" i="18" a="1"/>
  <c r="Q338" i="18" s="1"/>
  <c r="Q311" i="18" a="1"/>
  <c r="Q311" i="18" s="1"/>
  <c r="Q297" i="18" a="1"/>
  <c r="Q297" i="18" s="1"/>
  <c r="Q277" i="18" a="1"/>
  <c r="Q277" i="18" s="1"/>
  <c r="Q261" i="18" a="1"/>
  <c r="Q261" i="18" s="1"/>
  <c r="Q245" i="18" a="1"/>
  <c r="Q245" i="18" s="1"/>
  <c r="Q229" i="18" a="1"/>
  <c r="Q229" i="18" s="1"/>
  <c r="Q213" i="18" a="1"/>
  <c r="Q213" i="18" s="1"/>
  <c r="Q197" i="18" a="1"/>
  <c r="Q197" i="18" s="1"/>
  <c r="Q179" i="18" a="1"/>
  <c r="Q179" i="18" s="1"/>
  <c r="Q160" i="18" a="1"/>
  <c r="Q160" i="18" s="1"/>
  <c r="Q144" i="18" a="1"/>
  <c r="Q144" i="18" s="1"/>
  <c r="Q128" i="18" a="1"/>
  <c r="Q128" i="18" s="1"/>
  <c r="Q112" i="18" a="1"/>
  <c r="Q112" i="18" s="1"/>
  <c r="Q96" i="18" a="1"/>
  <c r="Q96" i="18" s="1"/>
  <c r="Q80" i="18" a="1"/>
  <c r="Q80" i="18" s="1"/>
  <c r="Q64" i="18" a="1"/>
  <c r="Q64" i="18" s="1"/>
  <c r="Q48" i="18" a="1"/>
  <c r="Q48" i="18" s="1"/>
  <c r="Q35" i="18" a="1"/>
  <c r="Q35" i="18" s="1"/>
  <c r="Q17" i="18" a="1"/>
  <c r="Q17" i="18" s="1"/>
  <c r="P340" i="18" a="1"/>
  <c r="P340" i="18" s="1"/>
  <c r="P324" i="18" a="1"/>
  <c r="P324" i="18" s="1"/>
  <c r="P308" i="18" a="1"/>
  <c r="P308" i="18" s="1"/>
  <c r="P292" i="18" a="1"/>
  <c r="P292" i="18" s="1"/>
  <c r="P275" i="18" a="1"/>
  <c r="P275" i="18" s="1"/>
  <c r="P243" i="18" a="1"/>
  <c r="P243" i="18" s="1"/>
  <c r="Q317" i="18" a="1"/>
  <c r="Q317" i="18" s="1"/>
  <c r="Q324" i="18" a="1"/>
  <c r="Q324" i="18" s="1"/>
  <c r="Q302" i="18" a="1"/>
  <c r="Q302" i="18" s="1"/>
  <c r="Q266" i="18" a="1"/>
  <c r="Q266" i="18" s="1"/>
  <c r="Q234" i="18" a="1"/>
  <c r="Q234" i="18" s="1"/>
  <c r="Q202" i="18" a="1"/>
  <c r="Q202" i="18" s="1"/>
  <c r="Q172" i="18" a="1"/>
  <c r="Q172" i="18" s="1"/>
  <c r="Q140" i="18" a="1"/>
  <c r="Q140" i="18" s="1"/>
  <c r="Q108" i="18" a="1"/>
  <c r="Q108" i="18" s="1"/>
  <c r="Q76" i="18" a="1"/>
  <c r="Q76" i="18" s="1"/>
  <c r="Q40" i="18" a="1"/>
  <c r="Q40" i="18" s="1"/>
  <c r="Q10" i="18" a="1"/>
  <c r="Q10" i="18" s="1"/>
  <c r="P317" i="18" a="1"/>
  <c r="P317" i="18" s="1"/>
  <c r="P285" i="18" a="1"/>
  <c r="P285" i="18" s="1"/>
  <c r="P230" i="18" a="1"/>
  <c r="P230" i="18" s="1"/>
  <c r="Q332" i="18" a="1"/>
  <c r="Q332" i="18" s="1"/>
  <c r="Q331" i="18" a="1"/>
  <c r="Q331" i="18" s="1"/>
  <c r="Q299" i="18" a="1"/>
  <c r="Q299" i="18" s="1"/>
  <c r="Q269" i="18" a="1"/>
  <c r="Q269" i="18" s="1"/>
  <c r="Q237" i="18" a="1"/>
  <c r="Q237" i="18" s="1"/>
  <c r="Q198" i="18" a="1"/>
  <c r="Q198" i="18" s="1"/>
  <c r="Q136" i="18" a="1"/>
  <c r="Q136" i="18" s="1"/>
  <c r="Q72" i="18" a="1"/>
  <c r="Q72" i="18" s="1"/>
  <c r="P316" i="18" a="1"/>
  <c r="P316" i="18" s="1"/>
  <c r="P97" i="18" a="1"/>
  <c r="P97" i="18" s="1"/>
  <c r="P72" i="18" a="1"/>
  <c r="P72" i="18" s="1"/>
  <c r="P83" i="18" a="1"/>
  <c r="P83" i="18" s="1"/>
  <c r="Q271" i="18" a="1"/>
  <c r="Q271" i="18" s="1"/>
  <c r="Q255" i="18" a="1"/>
  <c r="Q255" i="18" s="1"/>
  <c r="Q239" i="18" a="1"/>
  <c r="Q239" i="18" s="1"/>
  <c r="Q223" i="18" a="1"/>
  <c r="Q223" i="18" s="1"/>
  <c r="Q207" i="18" a="1"/>
  <c r="Q207" i="18" s="1"/>
  <c r="Q190" i="18" a="1"/>
  <c r="Q190" i="18" s="1"/>
  <c r="Q176" i="18" a="1"/>
  <c r="Q176" i="18" s="1"/>
  <c r="Q161" i="18" a="1"/>
  <c r="Q161" i="18" s="1"/>
  <c r="Q145" i="18" a="1"/>
  <c r="Q145" i="18" s="1"/>
  <c r="Q129" i="18" a="1"/>
  <c r="Q129" i="18" s="1"/>
  <c r="Q113" i="18" a="1"/>
  <c r="Q113" i="18" s="1"/>
  <c r="Q97" i="18" a="1"/>
  <c r="Q97" i="18" s="1"/>
  <c r="Q81" i="18" a="1"/>
  <c r="Q81" i="18" s="1"/>
  <c r="Q65" i="18" a="1"/>
  <c r="Q65" i="18" s="1"/>
  <c r="Q49" i="18" a="1"/>
  <c r="Q49" i="18" s="1"/>
  <c r="Q32" i="18" a="1"/>
  <c r="Q32" i="18" s="1"/>
  <c r="Q18" i="18" a="1"/>
  <c r="Q18" i="18" s="1"/>
  <c r="P341" i="18" a="1"/>
  <c r="P341" i="18" s="1"/>
  <c r="P325" i="18" a="1"/>
  <c r="P325" i="18" s="1"/>
  <c r="P309" i="18" a="1"/>
  <c r="P309" i="18" s="1"/>
  <c r="P293" i="18" a="1"/>
  <c r="P293" i="18" s="1"/>
  <c r="P277" i="18" a="1"/>
  <c r="P277" i="18" s="1"/>
  <c r="P245" i="18" a="1"/>
  <c r="P245" i="18" s="1"/>
  <c r="Q309" i="18" a="1"/>
  <c r="Q309" i="18" s="1"/>
  <c r="Q327" i="18" a="1"/>
  <c r="Q327" i="18" s="1"/>
  <c r="Q308" i="18" a="1"/>
  <c r="Q308" i="18" s="1"/>
  <c r="Q294" i="18" a="1"/>
  <c r="Q294" i="18" s="1"/>
  <c r="Q273" i="18" a="1"/>
  <c r="Q273" i="18" s="1"/>
  <c r="Q257" i="18" a="1"/>
  <c r="Q257" i="18" s="1"/>
  <c r="Q241" i="18" a="1"/>
  <c r="Q241" i="18" s="1"/>
  <c r="Q225" i="18" a="1"/>
  <c r="Q225" i="18" s="1"/>
  <c r="Q209" i="18" a="1"/>
  <c r="Q209" i="18" s="1"/>
  <c r="Q193" i="18" a="1"/>
  <c r="Q193" i="18" s="1"/>
  <c r="Q173" i="18" a="1"/>
  <c r="Q173" i="18" s="1"/>
  <c r="Q157" i="18" a="1"/>
  <c r="Q157" i="18" s="1"/>
  <c r="Q141" i="18" a="1"/>
  <c r="Q141" i="18" s="1"/>
  <c r="Q125" i="18" a="1"/>
  <c r="Q125" i="18" s="1"/>
  <c r="Q109" i="18" a="1"/>
  <c r="Q109" i="18" s="1"/>
  <c r="Q93" i="18" a="1"/>
  <c r="Q93" i="18" s="1"/>
  <c r="Q77" i="18" a="1"/>
  <c r="Q77" i="18" s="1"/>
  <c r="Q61" i="18" a="1"/>
  <c r="Q61" i="18" s="1"/>
  <c r="Q44" i="18" a="1"/>
  <c r="Q44" i="18" s="1"/>
  <c r="Q28" i="18" a="1"/>
  <c r="Q28" i="18" s="1"/>
  <c r="Q14" i="18" a="1"/>
  <c r="Q14" i="18" s="1"/>
  <c r="P336" i="18" a="1"/>
  <c r="P336" i="18" s="1"/>
  <c r="P320" i="18" a="1"/>
  <c r="P320" i="18" s="1"/>
  <c r="P304" i="18" a="1"/>
  <c r="P304" i="18" s="1"/>
  <c r="P288" i="18" a="1"/>
  <c r="P288" i="18" s="1"/>
  <c r="P269" i="18" a="1"/>
  <c r="P269" i="18" s="1"/>
  <c r="P233" i="18" a="1"/>
  <c r="P233" i="18" s="1"/>
  <c r="Q306" i="18" a="1"/>
  <c r="Q306" i="18" s="1"/>
  <c r="Q337" i="18" a="1"/>
  <c r="Q337" i="18" s="1"/>
  <c r="Q285" i="18" a="1"/>
  <c r="Q285" i="18" s="1"/>
  <c r="Q256" i="18" a="1"/>
  <c r="Q256" i="18" s="1"/>
  <c r="Q224" i="18" a="1"/>
  <c r="Q224" i="18" s="1"/>
  <c r="Q192" i="18" a="1"/>
  <c r="Q192" i="18" s="1"/>
  <c r="Q159" i="18" a="1"/>
  <c r="Q159" i="18" s="1"/>
  <c r="Q127" i="18" a="1"/>
  <c r="Q127" i="18" s="1"/>
  <c r="Q95" i="18" a="1"/>
  <c r="Q95" i="18" s="1"/>
  <c r="Q63" i="18" a="1"/>
  <c r="Q63" i="18" s="1"/>
  <c r="Q31" i="18" a="1"/>
  <c r="Q31" i="18" s="1"/>
  <c r="P339" i="18" a="1"/>
  <c r="P339" i="18" s="1"/>
  <c r="P307" i="18" a="1"/>
  <c r="P307" i="18" s="1"/>
  <c r="P273" i="18" a="1"/>
  <c r="P273" i="18" s="1"/>
  <c r="Q325" i="18" a="1"/>
  <c r="Q325" i="18" s="1"/>
  <c r="Q326" i="18" a="1"/>
  <c r="Q326" i="18" s="1"/>
  <c r="Q320" i="18" a="1"/>
  <c r="Q320" i="18" s="1"/>
  <c r="Q287" i="18" a="1"/>
  <c r="Q287" i="18" s="1"/>
  <c r="Q259" i="18" a="1"/>
  <c r="Q259" i="18" s="1"/>
  <c r="Q227" i="18" a="1"/>
  <c r="Q227" i="18" s="1"/>
  <c r="Q181" i="18" a="1"/>
  <c r="Q181" i="18" s="1"/>
  <c r="Q117" i="18" a="1"/>
  <c r="Q117" i="18" s="1"/>
  <c r="Q53" i="18" a="1"/>
  <c r="Q53" i="18" s="1"/>
  <c r="P284" i="18" a="1"/>
  <c r="P284" i="18" s="1"/>
  <c r="P48" i="18" a="1"/>
  <c r="P48" i="18" s="1"/>
  <c r="P27" i="18" a="1"/>
  <c r="P27" i="18" s="1"/>
  <c r="R241" i="18" a="1"/>
  <c r="R241" i="18" s="1"/>
  <c r="Q9" i="18" a="1"/>
  <c r="Q9" i="18" s="1"/>
  <c r="P253" i="18" a="1"/>
  <c r="P253" i="18" s="1"/>
  <c r="P162" i="18" a="1"/>
  <c r="P162" i="18" s="1"/>
  <c r="P35" i="18" a="1"/>
  <c r="P35" i="18" s="1"/>
  <c r="P137" i="18" a="1"/>
  <c r="P137" i="18" s="1"/>
  <c r="P260" i="18" a="1"/>
  <c r="P260" i="18" s="1"/>
  <c r="P204" i="18" a="1"/>
  <c r="P204" i="18" s="1"/>
  <c r="R173" i="18" a="1"/>
  <c r="R173" i="18" s="1"/>
  <c r="P328" i="18" a="1"/>
  <c r="P328" i="18" s="1"/>
  <c r="P242" i="18" a="1"/>
  <c r="P242" i="18" s="1"/>
  <c r="P114" i="18" a="1"/>
  <c r="P114" i="18" s="1"/>
  <c r="P213" i="18" a="1"/>
  <c r="P213" i="18" s="1"/>
  <c r="P90" i="18" a="1"/>
  <c r="P90" i="18" s="1"/>
  <c r="P158" i="18" a="1"/>
  <c r="P158" i="18" s="1"/>
  <c r="P115" i="18" a="1"/>
  <c r="P115" i="18" s="1"/>
  <c r="R30" i="18" a="1"/>
  <c r="R30" i="18" s="1"/>
  <c r="R229" i="18" a="1"/>
  <c r="R229" i="18" s="1"/>
  <c r="Q335" i="18" a="1"/>
  <c r="Q335" i="18" s="1"/>
  <c r="Q321" i="18" a="1"/>
  <c r="Q321" i="18" s="1"/>
  <c r="Q296" i="18" a="1"/>
  <c r="Q296" i="18" s="1"/>
  <c r="Q279" i="18" a="1"/>
  <c r="Q279" i="18" s="1"/>
  <c r="Q263" i="18" a="1"/>
  <c r="Q263" i="18" s="1"/>
  <c r="Q247" i="18" a="1"/>
  <c r="Q247" i="18" s="1"/>
  <c r="Q231" i="18" a="1"/>
  <c r="Q231" i="18" s="1"/>
  <c r="Q215" i="18" a="1"/>
  <c r="Q215" i="18" s="1"/>
  <c r="Q199" i="18" a="1"/>
  <c r="Q199" i="18" s="1"/>
  <c r="Q185" i="18" a="1"/>
  <c r="Q185" i="18" s="1"/>
  <c r="Q169" i="18" a="1"/>
  <c r="Q169" i="18" s="1"/>
  <c r="Q153" i="18" a="1"/>
  <c r="Q153" i="18" s="1"/>
  <c r="Q137" i="18" a="1"/>
  <c r="Q137" i="18" s="1"/>
  <c r="Q121" i="18" a="1"/>
  <c r="Q121" i="18" s="1"/>
  <c r="Q105" i="18" a="1"/>
  <c r="Q105" i="18" s="1"/>
  <c r="Q89" i="18" a="1"/>
  <c r="Q89" i="18" s="1"/>
  <c r="Q73" i="18" a="1"/>
  <c r="Q73" i="18" s="1"/>
  <c r="Q57" i="18" a="1"/>
  <c r="Q57" i="18" s="1"/>
  <c r="Q37" i="18" a="1"/>
  <c r="Q37" i="18" s="1"/>
  <c r="Q20" i="18" a="1"/>
  <c r="Q20" i="18" s="1"/>
  <c r="Q7" i="18" a="1"/>
  <c r="Q7" i="18" s="1"/>
  <c r="P329" i="18" a="1"/>
  <c r="P329" i="18" s="1"/>
  <c r="P313" i="18" a="1"/>
  <c r="P313" i="18" s="1"/>
  <c r="P297" i="18" a="1"/>
  <c r="P297" i="18" s="1"/>
  <c r="P281" i="18" a="1"/>
  <c r="P281" i="18" s="1"/>
  <c r="P261" i="18" a="1"/>
  <c r="P261" i="18" s="1"/>
  <c r="P217" i="18" a="1"/>
  <c r="P217" i="18" s="1"/>
  <c r="Q301" i="18" a="1"/>
  <c r="Q301" i="18" s="1"/>
  <c r="Q341" i="18" a="1"/>
  <c r="Q341" i="18" s="1"/>
  <c r="Q310" i="18" a="1"/>
  <c r="Q310" i="18" s="1"/>
  <c r="Q328" i="18" a="1"/>
  <c r="Q328" i="18" s="1"/>
  <c r="Q312" i="18" a="1"/>
  <c r="Q312" i="18" s="1"/>
  <c r="Q293" i="18" a="1"/>
  <c r="Q293" i="18" s="1"/>
  <c r="Q281" i="18" a="1"/>
  <c r="Q281" i="18" s="1"/>
  <c r="Q265" i="18" a="1"/>
  <c r="Q265" i="18" s="1"/>
  <c r="Q249" i="18" a="1"/>
  <c r="Q249" i="18" s="1"/>
  <c r="Q233" i="18" a="1"/>
  <c r="Q233" i="18" s="1"/>
  <c r="Q217" i="18" a="1"/>
  <c r="Q217" i="18" s="1"/>
  <c r="Q195" i="18" a="1"/>
  <c r="Q195" i="18" s="1"/>
  <c r="Q165" i="18" a="1"/>
  <c r="Q165" i="18" s="1"/>
  <c r="Q133" i="18" a="1"/>
  <c r="Q133" i="18" s="1"/>
  <c r="Q101" i="18" a="1"/>
  <c r="Q101" i="18" s="1"/>
  <c r="Q69" i="18" a="1"/>
  <c r="Q69" i="18" s="1"/>
  <c r="Q36" i="18" a="1"/>
  <c r="Q36" i="18" s="1"/>
  <c r="Q6" i="18" a="1"/>
  <c r="Q6" i="18" s="1"/>
  <c r="P312" i="18" a="1"/>
  <c r="P312" i="18" s="1"/>
  <c r="P274" i="18" a="1"/>
  <c r="P274" i="18" s="1"/>
  <c r="P210" i="18" a="1"/>
  <c r="P210" i="18" s="1"/>
  <c r="P144" i="18" a="1"/>
  <c r="P144" i="18" s="1"/>
  <c r="P82" i="18" a="1"/>
  <c r="P82" i="18" s="1"/>
  <c r="P8" i="18" a="1"/>
  <c r="P8" i="18" s="1"/>
  <c r="P181" i="18" a="1"/>
  <c r="P181" i="18" s="1"/>
  <c r="P122" i="18" a="1"/>
  <c r="P122" i="18" s="1"/>
  <c r="P58" i="18" a="1"/>
  <c r="P58" i="18" s="1"/>
  <c r="P228" i="18" a="1"/>
  <c r="P228" i="18" s="1"/>
  <c r="P93" i="18" a="1"/>
  <c r="P93" i="18" s="1"/>
  <c r="P177" i="18" a="1"/>
  <c r="P177" i="18" s="1"/>
  <c r="P49" i="18" a="1"/>
  <c r="P49" i="18" s="1"/>
  <c r="R141" i="18" a="1"/>
  <c r="R141" i="18" s="1"/>
  <c r="R162" i="18" a="1"/>
  <c r="R162" i="18" s="1"/>
  <c r="Q313" i="18" a="1"/>
  <c r="Q313" i="18" s="1"/>
  <c r="Q291" i="18" a="1"/>
  <c r="Q291" i="18" s="1"/>
  <c r="Q276" i="18" a="1"/>
  <c r="Q276" i="18" s="1"/>
  <c r="Q260" i="18" a="1"/>
  <c r="Q260" i="18" s="1"/>
  <c r="Q244" i="18" a="1"/>
  <c r="Q244" i="18" s="1"/>
  <c r="Q228" i="18" a="1"/>
  <c r="Q228" i="18" s="1"/>
  <c r="Q212" i="18" a="1"/>
  <c r="Q212" i="18" s="1"/>
  <c r="Q196" i="18" a="1"/>
  <c r="Q196" i="18" s="1"/>
  <c r="Q178" i="18" a="1"/>
  <c r="Q178" i="18" s="1"/>
  <c r="Q163" i="18" a="1"/>
  <c r="Q163" i="18" s="1"/>
  <c r="Q147" i="18" a="1"/>
  <c r="Q147" i="18" s="1"/>
  <c r="Q131" i="18" a="1"/>
  <c r="Q131" i="18" s="1"/>
  <c r="Q115" i="18" a="1"/>
  <c r="Q115" i="18" s="1"/>
  <c r="Q99" i="18" a="1"/>
  <c r="Q99" i="18" s="1"/>
  <c r="Q83" i="18" a="1"/>
  <c r="Q83" i="18" s="1"/>
  <c r="Q67" i="18" a="1"/>
  <c r="Q67" i="18" s="1"/>
  <c r="Q51" i="18" a="1"/>
  <c r="Q51" i="18" s="1"/>
  <c r="Q34" i="18" a="1"/>
  <c r="Q34" i="18" s="1"/>
  <c r="Q16" i="18" a="1"/>
  <c r="Q16" i="18" s="1"/>
  <c r="P3" i="18" a="1"/>
  <c r="P3" i="18" s="1"/>
  <c r="P326" i="18" a="1"/>
  <c r="P326" i="18" s="1"/>
  <c r="P310" i="18" a="1"/>
  <c r="P310" i="18" s="1"/>
  <c r="P294" i="18" a="1"/>
  <c r="P294" i="18" s="1"/>
  <c r="P278" i="18" a="1"/>
  <c r="P278" i="18" s="1"/>
  <c r="P254" i="18" a="1"/>
  <c r="P254" i="18" s="1"/>
  <c r="Q339" i="18" a="1"/>
  <c r="Q339" i="18" s="1"/>
  <c r="Q292" i="18" a="1"/>
  <c r="Q292" i="18" s="1"/>
  <c r="Q334" i="18" a="1"/>
  <c r="Q334" i="18" s="1"/>
  <c r="Q340" i="18" a="1"/>
  <c r="Q340" i="18" s="1"/>
  <c r="Q323" i="18" a="1"/>
  <c r="Q323" i="18" s="1"/>
  <c r="Q307" i="18" a="1"/>
  <c r="Q307" i="18" s="1"/>
  <c r="Q290" i="18" a="1"/>
  <c r="Q290" i="18" s="1"/>
  <c r="Q278" i="18" a="1"/>
  <c r="Q278" i="18" s="1"/>
  <c r="Q262" i="18" a="1"/>
  <c r="Q262" i="18" s="1"/>
  <c r="Q246" i="18" a="1"/>
  <c r="Q246" i="18" s="1"/>
  <c r="Q230" i="18" a="1"/>
  <c r="Q230" i="18" s="1"/>
  <c r="Q214" i="18" a="1"/>
  <c r="Q214" i="18" s="1"/>
  <c r="Q184" i="18" a="1"/>
  <c r="Q184" i="18" s="1"/>
  <c r="Q152" i="18" a="1"/>
  <c r="Q152" i="18" s="1"/>
  <c r="Q120" i="18" a="1"/>
  <c r="Q120" i="18" s="1"/>
  <c r="Q88" i="18" a="1"/>
  <c r="Q88" i="18" s="1"/>
  <c r="Q56" i="18" a="1"/>
  <c r="Q56" i="18" s="1"/>
  <c r="Q26" i="18" a="1"/>
  <c r="Q26" i="18" s="1"/>
  <c r="P332" i="18" a="1"/>
  <c r="P332" i="18" s="1"/>
  <c r="P300" i="18" a="1"/>
  <c r="P300" i="18" s="1"/>
  <c r="P258" i="18" a="1"/>
  <c r="P258" i="18" s="1"/>
  <c r="P193" i="18" a="1"/>
  <c r="P193" i="18" s="1"/>
  <c r="P129" i="18" a="1"/>
  <c r="P129" i="18" s="1"/>
  <c r="P66" i="18" a="1"/>
  <c r="P66" i="18" s="1"/>
  <c r="P229" i="18" a="1"/>
  <c r="P229" i="18" s="1"/>
  <c r="P168" i="18" a="1"/>
  <c r="P168" i="18" s="1"/>
  <c r="P105" i="18" a="1"/>
  <c r="P105" i="18" s="1"/>
  <c r="P41" i="18" a="1"/>
  <c r="P41" i="18" s="1"/>
  <c r="P198" i="18" a="1"/>
  <c r="P198" i="18" s="1"/>
  <c r="P61" i="18" a="1"/>
  <c r="P61" i="18" s="1"/>
  <c r="P145" i="18" a="1"/>
  <c r="P145" i="18" s="1"/>
  <c r="P18" i="18" a="1"/>
  <c r="P18" i="18" s="1"/>
  <c r="R109" i="18" a="1"/>
  <c r="R109" i="18" s="1"/>
  <c r="R209" i="18" a="1"/>
  <c r="R209" i="18" s="1"/>
  <c r="R117" i="18" a="1"/>
  <c r="R117" i="18" s="1"/>
  <c r="R128" i="18" a="1"/>
  <c r="R128" i="18" s="1"/>
  <c r="R205" i="18" a="1"/>
  <c r="R205" i="18" s="1"/>
  <c r="R72" i="18" a="1"/>
  <c r="R72" i="18" s="1"/>
  <c r="R98" i="18" a="1"/>
  <c r="R98" i="18" s="1"/>
  <c r="S168" i="18" a="1"/>
  <c r="S168" i="18" s="1"/>
  <c r="S291" i="18" a="1"/>
  <c r="S291" i="18" s="1"/>
  <c r="T291" i="18" s="1"/>
  <c r="S102" i="18" a="1"/>
  <c r="S102" i="18" s="1"/>
  <c r="S67" i="18" a="1"/>
  <c r="S67" i="18" s="1"/>
  <c r="S218" i="18" a="1"/>
  <c r="S218" i="18" s="1"/>
  <c r="R61" i="18" a="1"/>
  <c r="R61" i="18" s="1"/>
  <c r="R192" i="18" a="1"/>
  <c r="R192" i="18" s="1"/>
  <c r="P17" i="18" a="1"/>
  <c r="P17" i="18" s="1"/>
  <c r="R84" i="18" a="1"/>
  <c r="R84" i="18" s="1"/>
  <c r="R177" i="18" a="1"/>
  <c r="R177" i="18" s="1"/>
  <c r="R9" i="18" a="1"/>
  <c r="R9" i="18" s="1"/>
  <c r="R69" i="18" a="1"/>
  <c r="R69" i="18" s="1"/>
  <c r="R130" i="18" a="1"/>
  <c r="R130" i="18" s="1"/>
  <c r="R196" i="18" a="1"/>
  <c r="R196" i="18" s="1"/>
  <c r="S305" i="18" a="1"/>
  <c r="S305" i="18" s="1"/>
  <c r="T305" i="18" s="1"/>
  <c r="R53" i="18" a="1"/>
  <c r="R53" i="18" s="1"/>
  <c r="R93" i="18" a="1"/>
  <c r="R93" i="18" s="1"/>
  <c r="R125" i="18" a="1"/>
  <c r="R125" i="18" s="1"/>
  <c r="R157" i="18" a="1"/>
  <c r="R157" i="18" s="1"/>
  <c r="R189" i="18" a="1"/>
  <c r="R189" i="18" s="1"/>
  <c r="R221" i="18" a="1"/>
  <c r="R221" i="18" s="1"/>
  <c r="P13" i="18" a="1"/>
  <c r="P13" i="18" s="1"/>
  <c r="P32" i="18" a="1"/>
  <c r="P32" i="18" s="1"/>
  <c r="P67" i="18" a="1"/>
  <c r="P67" i="18" s="1"/>
  <c r="P95" i="18" a="1"/>
  <c r="P95" i="18" s="1"/>
  <c r="P127" i="18" a="1"/>
  <c r="P127" i="18" s="1"/>
  <c r="P163" i="18" a="1"/>
  <c r="P163" i="18" s="1"/>
  <c r="P191" i="18" a="1"/>
  <c r="P191" i="18" s="1"/>
  <c r="P12" i="18" a="1"/>
  <c r="P12" i="18" s="1"/>
  <c r="P47" i="18" a="1"/>
  <c r="P47" i="18" s="1"/>
  <c r="P78" i="18" a="1"/>
  <c r="P78" i="18" s="1"/>
  <c r="P110" i="18" a="1"/>
  <c r="P110" i="18" s="1"/>
  <c r="P143" i="18" a="1"/>
  <c r="P143" i="18" s="1"/>
  <c r="P178" i="18" a="1"/>
  <c r="P178" i="18" s="1"/>
  <c r="P212" i="18" a="1"/>
  <c r="P212" i="18" s="1"/>
  <c r="P244" i="18" a="1"/>
  <c r="P244" i="18" s="1"/>
  <c r="P276" i="18" a="1"/>
  <c r="P276" i="18" s="1"/>
  <c r="P34" i="18" a="1"/>
  <c r="P34" i="18" s="1"/>
  <c r="P51" i="18" a="1"/>
  <c r="P51" i="18" s="1"/>
  <c r="P65" i="18" a="1"/>
  <c r="P65" i="18" s="1"/>
  <c r="P79" i="18" a="1"/>
  <c r="P79" i="18" s="1"/>
  <c r="P99" i="18" a="1"/>
  <c r="P99" i="18" s="1"/>
  <c r="P111" i="18" a="1"/>
  <c r="P111" i="18" s="1"/>
  <c r="P131" i="18" a="1"/>
  <c r="P131" i="18" s="1"/>
  <c r="P146" i="18" a="1"/>
  <c r="P146" i="18" s="1"/>
  <c r="P159" i="18" a="1"/>
  <c r="P159" i="18" s="1"/>
  <c r="P174" i="18" a="1"/>
  <c r="P174" i="18" s="1"/>
  <c r="P189" i="18" a="1"/>
  <c r="P189" i="18" s="1"/>
  <c r="P206" i="18" a="1"/>
  <c r="P206" i="18" s="1"/>
  <c r="P222" i="18" a="1"/>
  <c r="P222" i="18" s="1"/>
  <c r="P238" i="18" a="1"/>
  <c r="P238" i="18" s="1"/>
  <c r="P24" i="18" a="1"/>
  <c r="P24" i="18" s="1"/>
  <c r="P42" i="18" a="1"/>
  <c r="P42" i="18" s="1"/>
  <c r="P59" i="18" a="1"/>
  <c r="P59" i="18" s="1"/>
  <c r="P73" i="18" a="1"/>
  <c r="P73" i="18" s="1"/>
  <c r="P91" i="18" a="1"/>
  <c r="P91" i="18" s="1"/>
  <c r="P103" i="18" a="1"/>
  <c r="P103" i="18" s="1"/>
  <c r="P123" i="18" a="1"/>
  <c r="P123" i="18" s="1"/>
  <c r="P135" i="18" a="1"/>
  <c r="P135" i="18" s="1"/>
  <c r="P151" i="18" a="1"/>
  <c r="P151" i="18" s="1"/>
  <c r="P169" i="18" a="1"/>
  <c r="P169" i="18" s="1"/>
  <c r="P187" i="18" a="1"/>
  <c r="P187" i="18" s="1"/>
  <c r="P203" i="18" a="1"/>
  <c r="P203" i="18" s="1"/>
  <c r="P220" i="18" a="1"/>
  <c r="P220" i="18" s="1"/>
  <c r="P236" i="18" a="1"/>
  <c r="P236" i="18" s="1"/>
  <c r="P252" i="18" a="1"/>
  <c r="P252" i="18" s="1"/>
  <c r="P268" i="18" a="1"/>
  <c r="P268" i="18" s="1"/>
  <c r="P227" i="18" a="1"/>
  <c r="P227" i="18" s="1"/>
  <c r="P265" i="18" a="1"/>
  <c r="P265" i="18" s="1"/>
  <c r="P290" i="18" a="1"/>
  <c r="P290" i="18" s="1"/>
  <c r="P306" i="18" a="1"/>
  <c r="P306" i="18" s="1"/>
  <c r="P322" i="18" a="1"/>
  <c r="P322" i="18" s="1"/>
  <c r="P338" i="18" a="1"/>
  <c r="P338" i="18" s="1"/>
  <c r="Q19" i="18" a="1"/>
  <c r="Q19" i="18" s="1"/>
  <c r="Q33" i="18" a="1"/>
  <c r="Q33" i="18" s="1"/>
  <c r="Q50" i="18" a="1"/>
  <c r="Q50" i="18" s="1"/>
  <c r="Q66" i="18" a="1"/>
  <c r="Q66" i="18" s="1"/>
  <c r="Q82" i="18" a="1"/>
  <c r="Q82" i="18" s="1"/>
  <c r="Q98" i="18" a="1"/>
  <c r="Q98" i="18" s="1"/>
  <c r="Q114" i="18" a="1"/>
  <c r="Q114" i="18" s="1"/>
  <c r="Q130" i="18" a="1"/>
  <c r="Q130" i="18" s="1"/>
  <c r="Q146" i="18" a="1"/>
  <c r="Q146" i="18" s="1"/>
  <c r="Q162" i="18" a="1"/>
  <c r="Q162" i="18" s="1"/>
  <c r="Q177" i="18" a="1"/>
  <c r="Q177" i="18" s="1"/>
  <c r="Q191" i="18" a="1"/>
  <c r="Q191" i="18" s="1"/>
  <c r="Q205" i="18" a="1"/>
  <c r="Q205" i="18" s="1"/>
  <c r="S295" i="18" a="1"/>
  <c r="S295" i="18" s="1"/>
  <c r="T295" i="18" s="1"/>
  <c r="S105" i="18" a="1"/>
  <c r="S105" i="18" s="1"/>
  <c r="S77" i="18" a="1"/>
  <c r="S77" i="18" s="1"/>
  <c r="S222" i="18" a="1"/>
  <c r="S222" i="18" s="1"/>
  <c r="R67" i="18" a="1"/>
  <c r="R67" i="18" s="1"/>
  <c r="R195" i="18" a="1"/>
  <c r="R195" i="18" s="1"/>
  <c r="R19" i="18" a="1"/>
  <c r="R19" i="18" s="1"/>
  <c r="R113" i="18" a="1"/>
  <c r="R113" i="18" s="1"/>
  <c r="R182" i="18" a="1"/>
  <c r="R182" i="18" s="1"/>
  <c r="R13" i="18" a="1"/>
  <c r="R13" i="18" s="1"/>
  <c r="R75" i="18" a="1"/>
  <c r="R75" i="18" s="1"/>
  <c r="R136" i="18" a="1"/>
  <c r="R136" i="18" s="1"/>
  <c r="R199" i="18" a="1"/>
  <c r="R199" i="18" s="1"/>
  <c r="R6" i="18" a="1"/>
  <c r="R6" i="18" s="1"/>
  <c r="R56" i="18" a="1"/>
  <c r="R56" i="18" s="1"/>
  <c r="R99" i="18" a="1"/>
  <c r="R99" i="18" s="1"/>
  <c r="R131" i="18" a="1"/>
  <c r="R131" i="18" s="1"/>
  <c r="R163" i="18" a="1"/>
  <c r="R163" i="18" s="1"/>
  <c r="R194" i="18" a="1"/>
  <c r="R194" i="18" s="1"/>
  <c r="R226" i="18" a="1"/>
  <c r="R226" i="18" s="1"/>
  <c r="P16" i="18" a="1"/>
  <c r="P16" i="18" s="1"/>
  <c r="P36" i="18" a="1"/>
  <c r="P36" i="18" s="1"/>
  <c r="P71" i="18" a="1"/>
  <c r="P71" i="18" s="1"/>
  <c r="P101" i="18" a="1"/>
  <c r="P101" i="18" s="1"/>
  <c r="P133" i="18" a="1"/>
  <c r="P133" i="18" s="1"/>
  <c r="P167" i="18" a="1"/>
  <c r="P167" i="18" s="1"/>
  <c r="P194" i="18" a="1"/>
  <c r="P194" i="18" s="1"/>
  <c r="P19" i="18" a="1"/>
  <c r="P19" i="18" s="1"/>
  <c r="P50" i="18" a="1"/>
  <c r="P50" i="18" s="1"/>
  <c r="P81" i="18" a="1"/>
  <c r="P81" i="18" s="1"/>
  <c r="P113" i="18" a="1"/>
  <c r="P113" i="18" s="1"/>
  <c r="P149" i="18" a="1"/>
  <c r="P149" i="18" s="1"/>
  <c r="P183" i="18" a="1"/>
  <c r="P183" i="18" s="1"/>
  <c r="P215" i="18" a="1"/>
  <c r="P215" i="18" s="1"/>
  <c r="P247" i="18" a="1"/>
  <c r="P247" i="18" s="1"/>
  <c r="P5" i="18" a="1"/>
  <c r="P5" i="18" s="1"/>
  <c r="P38" i="18" a="1"/>
  <c r="P38" i="18" s="1"/>
  <c r="P55" i="18" a="1"/>
  <c r="P55" i="18" s="1"/>
  <c r="P69" i="18" a="1"/>
  <c r="P69" i="18" s="1"/>
  <c r="P85" i="18" a="1"/>
  <c r="P85" i="18" s="1"/>
  <c r="P102" i="18" a="1"/>
  <c r="P102" i="18" s="1"/>
  <c r="P117" i="18" a="1"/>
  <c r="P117" i="18" s="1"/>
  <c r="P134" i="18" a="1"/>
  <c r="P134" i="18" s="1"/>
  <c r="P150" i="18" a="1"/>
  <c r="P150" i="18" s="1"/>
  <c r="P165" i="18" a="1"/>
  <c r="P165" i="18" s="1"/>
  <c r="P176" i="18" a="1"/>
  <c r="P176" i="18" s="1"/>
  <c r="P192" i="18" a="1"/>
  <c r="P192" i="18" s="1"/>
  <c r="P209" i="18" a="1"/>
  <c r="P209" i="18" s="1"/>
  <c r="P225" i="18" a="1"/>
  <c r="P225" i="18" s="1"/>
  <c r="R236" i="18" a="1"/>
  <c r="R236" i="18" s="1"/>
  <c r="P28" i="18" a="1"/>
  <c r="P28" i="18" s="1"/>
  <c r="P45" i="18" a="1"/>
  <c r="P45" i="18" s="1"/>
  <c r="P63" i="18" a="1"/>
  <c r="P63" i="18" s="1"/>
  <c r="P77" i="18" a="1"/>
  <c r="P77" i="18" s="1"/>
  <c r="P94" i="18" a="1"/>
  <c r="P94" i="18" s="1"/>
  <c r="P109" i="18" a="1"/>
  <c r="P109" i="18" s="1"/>
  <c r="P126" i="18" a="1"/>
  <c r="P126" i="18" s="1"/>
  <c r="P141" i="18" a="1"/>
  <c r="P141" i="18" s="1"/>
  <c r="P157" i="18" a="1"/>
  <c r="P157" i="18" s="1"/>
  <c r="P172" i="18" a="1"/>
  <c r="P172" i="18" s="1"/>
  <c r="P190" i="18" a="1"/>
  <c r="P190" i="18" s="1"/>
  <c r="P207" i="18" a="1"/>
  <c r="P207" i="18" s="1"/>
  <c r="P223" i="18" a="1"/>
  <c r="P223" i="18" s="1"/>
  <c r="P239" i="18" a="1"/>
  <c r="P239" i="18" s="1"/>
  <c r="P255" i="18" a="1"/>
  <c r="P255" i="18" s="1"/>
  <c r="P271" i="18" a="1"/>
  <c r="P271" i="18" s="1"/>
  <c r="P246" i="18" a="1"/>
  <c r="P246" i="18" s="1"/>
  <c r="P280" i="18" a="1"/>
  <c r="P280" i="18" s="1"/>
  <c r="P296" i="18" a="1"/>
  <c r="P296" i="18" s="1"/>
  <c r="S9" i="18" a="1"/>
  <c r="S9" i="18" s="1"/>
  <c r="S264" i="18" a="1"/>
  <c r="S264" i="18" s="1"/>
  <c r="T264" i="18" s="1"/>
  <c r="S225" i="18" a="1"/>
  <c r="S225" i="18" s="1"/>
  <c r="S148" i="18" a="1"/>
  <c r="S148" i="18" s="1"/>
  <c r="S298" i="18" a="1"/>
  <c r="S298" i="18" s="1"/>
  <c r="T298" i="18" s="1"/>
  <c r="R132" i="18" a="1"/>
  <c r="R132" i="18" s="1"/>
  <c r="P14" i="18" a="1"/>
  <c r="P14" i="18" s="1"/>
  <c r="R54" i="18" a="1"/>
  <c r="R54" i="18" s="1"/>
  <c r="R145" i="18" a="1"/>
  <c r="R145" i="18" s="1"/>
  <c r="R214" i="18" a="1"/>
  <c r="R214" i="18" s="1"/>
  <c r="R42" i="18" a="1"/>
  <c r="R42" i="18" s="1"/>
  <c r="R104" i="18" a="1"/>
  <c r="R104" i="18" s="1"/>
  <c r="R168" i="18" a="1"/>
  <c r="R168" i="18" s="1"/>
  <c r="T168" i="18" s="1"/>
  <c r="R234" i="18" a="1"/>
  <c r="R234" i="18" s="1"/>
  <c r="R37" i="18" a="1"/>
  <c r="R37" i="18" s="1"/>
  <c r="R76" i="18" a="1"/>
  <c r="R76" i="18" s="1"/>
  <c r="R115" i="18" a="1"/>
  <c r="R115" i="18" s="1"/>
  <c r="R147" i="18" a="1"/>
  <c r="R147" i="18" s="1"/>
  <c r="R178" i="18" a="1"/>
  <c r="R178" i="18" s="1"/>
  <c r="R210" i="18" a="1"/>
  <c r="R210" i="18" s="1"/>
  <c r="Q3" i="18" a="1"/>
  <c r="Q3" i="18" s="1"/>
  <c r="P22" i="18" a="1"/>
  <c r="P22" i="18" s="1"/>
  <c r="P53" i="18" a="1"/>
  <c r="P53" i="18" s="1"/>
  <c r="P86" i="18" a="1"/>
  <c r="P86" i="18" s="1"/>
  <c r="P118" i="18" a="1"/>
  <c r="P118" i="18" s="1"/>
  <c r="P148" i="18" a="1"/>
  <c r="P148" i="18" s="1"/>
  <c r="P180" i="18" a="1"/>
  <c r="P180" i="18" s="1"/>
  <c r="P211" i="18" a="1"/>
  <c r="P211" i="18" s="1"/>
  <c r="P33" i="18" a="1"/>
  <c r="P33" i="18" s="1"/>
  <c r="P64" i="18" a="1"/>
  <c r="P64" i="18" s="1"/>
  <c r="P98" i="18" a="1"/>
  <c r="P98" i="18" s="1"/>
  <c r="P130" i="18" a="1"/>
  <c r="P130" i="18" s="1"/>
  <c r="P161" i="18" a="1"/>
  <c r="P161" i="18" s="1"/>
  <c r="P201" i="18" a="1"/>
  <c r="P201" i="18" s="1"/>
  <c r="P231" i="18" a="1"/>
  <c r="P231" i="18" s="1"/>
  <c r="P263" i="18" a="1"/>
  <c r="P263" i="18" s="1"/>
  <c r="P31" i="18" a="1"/>
  <c r="P31" i="18" s="1"/>
  <c r="P44" i="18" a="1"/>
  <c r="P44" i="18" s="1"/>
  <c r="P62" i="18" a="1"/>
  <c r="P62" i="18" s="1"/>
  <c r="P76" i="18" a="1"/>
  <c r="P76" i="18" s="1"/>
  <c r="P96" i="18" a="1"/>
  <c r="P96" i="18" s="1"/>
  <c r="P108" i="18" a="1"/>
  <c r="P108" i="18" s="1"/>
  <c r="P128" i="18" a="1"/>
  <c r="P128" i="18" s="1"/>
  <c r="P140" i="18" a="1"/>
  <c r="P140" i="18" s="1"/>
  <c r="P156" i="18" a="1"/>
  <c r="P156" i="18" s="1"/>
  <c r="P171" i="18" a="1"/>
  <c r="P171" i="18" s="1"/>
  <c r="P184" i="18" a="1"/>
  <c r="P184" i="18" s="1"/>
  <c r="P202" i="18" a="1"/>
  <c r="P202" i="18" s="1"/>
  <c r="P219" i="18" a="1"/>
  <c r="P219" i="18" s="1"/>
  <c r="P235" i="18" a="1"/>
  <c r="P235" i="18" s="1"/>
  <c r="P21" i="18" a="1"/>
  <c r="P21" i="18" s="1"/>
  <c r="P39" i="18" a="1"/>
  <c r="P39" i="18" s="1"/>
  <c r="P52" i="18" a="1"/>
  <c r="P52" i="18" s="1"/>
  <c r="P70" i="18" a="1"/>
  <c r="P70" i="18" s="1"/>
  <c r="P88" i="18" a="1"/>
  <c r="P88" i="18" s="1"/>
  <c r="P100" i="18" a="1"/>
  <c r="P100" i="18" s="1"/>
  <c r="P120" i="18" a="1"/>
  <c r="P120" i="18" s="1"/>
  <c r="P132" i="18" a="1"/>
  <c r="P132" i="18" s="1"/>
  <c r="P147" i="18" a="1"/>
  <c r="P147" i="18" s="1"/>
  <c r="P166" i="18" a="1"/>
  <c r="P166" i="18" s="1"/>
  <c r="P182" i="18" a="1"/>
  <c r="P182" i="18" s="1"/>
  <c r="P196" i="18" a="1"/>
  <c r="P196" i="18" s="1"/>
  <c r="P216" i="18" a="1"/>
  <c r="P216" i="18" s="1"/>
  <c r="P232" i="18" a="1"/>
  <c r="P232" i="18" s="1"/>
  <c r="P248" i="18" a="1"/>
  <c r="P248" i="18" s="1"/>
  <c r="P264" i="18" a="1"/>
  <c r="P264" i="18" s="1"/>
  <c r="P214" i="18" a="1"/>
  <c r="P214" i="18" s="1"/>
  <c r="P259" i="18" a="1"/>
  <c r="P259" i="18" s="1"/>
  <c r="P287" i="18" a="1"/>
  <c r="P287" i="18" s="1"/>
  <c r="P303" i="18" a="1"/>
  <c r="P303" i="18" s="1"/>
  <c r="P319" i="18" a="1"/>
  <c r="P319" i="18" s="1"/>
  <c r="P335" i="18" a="1"/>
  <c r="P335" i="18" s="1"/>
  <c r="Q12" i="18" a="1"/>
  <c r="Q12" i="18" s="1"/>
  <c r="Q30" i="18" a="1"/>
  <c r="Q30" i="18" s="1"/>
  <c r="Q46" i="18" a="1"/>
  <c r="Q46" i="18" s="1"/>
  <c r="Q62" i="18" a="1"/>
  <c r="Q62" i="18" s="1"/>
  <c r="Q78" i="18" a="1"/>
  <c r="Q78" i="18" s="1"/>
  <c r="Q94" i="18" a="1"/>
  <c r="Q94" i="18" s="1"/>
  <c r="Q110" i="18" a="1"/>
  <c r="Q110" i="18" s="1"/>
  <c r="Q126" i="18" a="1"/>
  <c r="Q126" i="18" s="1"/>
  <c r="Q142" i="18" a="1"/>
  <c r="Q142" i="18" s="1"/>
  <c r="Q158" i="18" a="1"/>
  <c r="Q158" i="18" s="1"/>
  <c r="Q174" i="18" a="1"/>
  <c r="Q174" i="18" s="1"/>
  <c r="Q188" i="18" a="1"/>
  <c r="Q188" i="18" s="1"/>
  <c r="Q201" i="18" a="1"/>
  <c r="Q201" i="18" s="1"/>
  <c r="R51" i="18" a="1"/>
  <c r="R51" i="18" s="1"/>
  <c r="S145" i="18" a="1"/>
  <c r="S145" i="18" s="1"/>
  <c r="R39" i="18" a="1"/>
  <c r="R39" i="18" s="1"/>
  <c r="R224" i="18" a="1"/>
  <c r="R224" i="18" s="1"/>
  <c r="S221" i="18" a="1"/>
  <c r="S221" i="18" s="1"/>
  <c r="R149" i="18" a="1"/>
  <c r="R149" i="18" s="1"/>
  <c r="R87" i="18" a="1"/>
  <c r="R87" i="18" s="1"/>
  <c r="R22" i="18" a="1"/>
  <c r="R22" i="18" s="1"/>
  <c r="R227" i="18" a="1"/>
  <c r="R227" i="18" s="1"/>
  <c r="R164" i="18" a="1"/>
  <c r="R164" i="18" s="1"/>
  <c r="R100" i="18" a="1"/>
  <c r="R100" i="18" s="1"/>
  <c r="R31" i="18" a="1"/>
  <c r="R31" i="18" s="1"/>
  <c r="S254" i="18" a="1"/>
  <c r="S254" i="18" s="1"/>
  <c r="T254" i="18" s="1"/>
  <c r="S190" i="18" a="1"/>
  <c r="S190" i="18" s="1"/>
  <c r="S116" i="18" a="1"/>
  <c r="S116" i="18" s="1"/>
  <c r="S289" i="18" a="1"/>
  <c r="S289" i="18" s="1"/>
  <c r="T289" i="18" s="1"/>
  <c r="S170" i="18" a="1"/>
  <c r="S170" i="18" s="1"/>
  <c r="S41" i="18" a="1"/>
  <c r="S41" i="18" s="1"/>
  <c r="S134" i="18" a="1"/>
  <c r="S134" i="18" s="1"/>
  <c r="S175" i="18" a="1"/>
  <c r="S175" i="18" s="1"/>
  <c r="R160" i="18" a="1"/>
  <c r="R160" i="18" s="1"/>
  <c r="R96" i="18" a="1"/>
  <c r="R96" i="18" s="1"/>
  <c r="R28" i="18" a="1"/>
  <c r="R28" i="18" s="1"/>
  <c r="S250" i="18" a="1"/>
  <c r="S250" i="18" s="1"/>
  <c r="T250" i="18" s="1"/>
  <c r="S185" i="18" a="1"/>
  <c r="S185" i="18" s="1"/>
  <c r="S112" i="18" a="1"/>
  <c r="S112" i="18" s="1"/>
  <c r="S285" i="18" a="1"/>
  <c r="S285" i="18" s="1"/>
  <c r="T285" i="18" s="1"/>
  <c r="S167" i="18" a="1"/>
  <c r="S167" i="18" s="1"/>
  <c r="S38" i="18" a="1"/>
  <c r="S38" i="18" s="1"/>
  <c r="S131" i="18" a="1"/>
  <c r="S131" i="18" s="1"/>
  <c r="T131" i="18" s="1"/>
  <c r="S12" i="18" a="1"/>
  <c r="S12" i="18" s="1"/>
  <c r="S36" i="18" a="1"/>
  <c r="S36" i="18" s="1"/>
  <c r="S136" i="18" a="1"/>
  <c r="S136" i="18" s="1"/>
  <c r="T136" i="18" s="1"/>
  <c r="S196" i="18" a="1"/>
  <c r="S196" i="18" s="1"/>
  <c r="T196" i="18" s="1"/>
  <c r="S259" i="18" a="1"/>
  <c r="S259" i="18" s="1"/>
  <c r="T259" i="18" s="1"/>
  <c r="S37" i="18" a="1"/>
  <c r="S37" i="18" s="1"/>
  <c r="S101" i="18" a="1"/>
  <c r="S101" i="18" s="1"/>
  <c r="S163" i="18" a="1"/>
  <c r="S163" i="18" s="1"/>
  <c r="T163" i="18" s="1"/>
  <c r="S232" i="18" a="1"/>
  <c r="S232" i="18" s="1"/>
  <c r="S276" i="18" a="1"/>
  <c r="S276" i="18" s="1"/>
  <c r="T276" i="18" s="1"/>
  <c r="S3" i="18" a="1"/>
  <c r="S3" i="18" s="1"/>
  <c r="S54" i="18" a="1"/>
  <c r="S54" i="18" s="1"/>
  <c r="S86" i="18" a="1"/>
  <c r="S86" i="18" s="1"/>
  <c r="S119" i="18" a="1"/>
  <c r="S119" i="18" s="1"/>
  <c r="S151" i="18" a="1"/>
  <c r="S151" i="18" s="1"/>
  <c r="S178" i="18" a="1"/>
  <c r="S178" i="18" s="1"/>
  <c r="S205" i="18" a="1"/>
  <c r="S205" i="18" s="1"/>
  <c r="S237" i="18" a="1"/>
  <c r="S237" i="18" s="1"/>
  <c r="S269" i="18" a="1"/>
  <c r="S269" i="18" s="1"/>
  <c r="T269" i="18" s="1"/>
  <c r="S27" i="18" a="1"/>
  <c r="S27" i="18" s="1"/>
  <c r="S61" i="18" a="1"/>
  <c r="S61" i="18" s="1"/>
  <c r="S80" i="18" a="1"/>
  <c r="S80" i="18" s="1"/>
  <c r="S99" i="18" a="1"/>
  <c r="S99" i="18" s="1"/>
  <c r="S123" i="18" a="1"/>
  <c r="S123" i="18" s="1"/>
  <c r="S139" i="18" a="1"/>
  <c r="S139" i="18" s="1"/>
  <c r="S155" i="18" a="1"/>
  <c r="S155" i="18" s="1"/>
  <c r="S171" i="18" a="1"/>
  <c r="S171" i="18" s="1"/>
  <c r="S193" i="18" a="1"/>
  <c r="S193" i="18" s="1"/>
  <c r="S210" i="18" a="1"/>
  <c r="S210" i="18" s="1"/>
  <c r="S226" i="18" a="1"/>
  <c r="S226" i="18" s="1"/>
  <c r="S242" i="18" a="1"/>
  <c r="S242" i="18" s="1"/>
  <c r="S258" i="18" a="1"/>
  <c r="S258" i="18" s="1"/>
  <c r="T258" i="18" s="1"/>
  <c r="S274" i="18" a="1"/>
  <c r="S274" i="18" s="1"/>
  <c r="T274" i="18" s="1"/>
  <c r="S306" i="18" a="1"/>
  <c r="S306" i="18" s="1"/>
  <c r="T306" i="18" s="1"/>
  <c r="R18" i="18" a="1"/>
  <c r="R18" i="18" s="1"/>
  <c r="R34" i="18" a="1"/>
  <c r="R34" i="18" s="1"/>
  <c r="R50" i="18" a="1"/>
  <c r="R50" i="18" s="1"/>
  <c r="R70" i="18" a="1"/>
  <c r="R70" i="18" s="1"/>
  <c r="R86" i="18" a="1"/>
  <c r="R86" i="18" s="1"/>
  <c r="R103" i="18" a="1"/>
  <c r="R103" i="18" s="1"/>
  <c r="R119" i="18" a="1"/>
  <c r="R119" i="18" s="1"/>
  <c r="R135" i="18" a="1"/>
  <c r="R135" i="18" s="1"/>
  <c r="R151" i="18" a="1"/>
  <c r="R151" i="18" s="1"/>
  <c r="R167" i="18" a="1"/>
  <c r="R167" i="18" s="1"/>
  <c r="R184" i="18" a="1"/>
  <c r="R184" i="18" s="1"/>
  <c r="R200" i="18" a="1"/>
  <c r="R200" i="18" s="1"/>
  <c r="R216" i="18" a="1"/>
  <c r="R216" i="18" s="1"/>
  <c r="R230" i="18" a="1"/>
  <c r="R230" i="18" s="1"/>
  <c r="P4" i="18" a="1"/>
  <c r="P4" i="18" s="1"/>
  <c r="S286" i="18" a="1"/>
  <c r="S286" i="18" s="1"/>
  <c r="T286" i="18" s="1"/>
  <c r="R12" i="18" a="1"/>
  <c r="R12" i="18" s="1"/>
  <c r="R25" i="18" a="1"/>
  <c r="R25" i="18" s="1"/>
  <c r="R41" i="18" a="1"/>
  <c r="R41" i="18" s="1"/>
  <c r="R58" i="18" a="1"/>
  <c r="R58" i="18" s="1"/>
  <c r="R74" i="18" a="1"/>
  <c r="R74" i="18" s="1"/>
  <c r="R91" i="18" a="1"/>
  <c r="R91" i="18" s="1"/>
  <c r="R107" i="18" a="1"/>
  <c r="R107" i="18" s="1"/>
  <c r="R123" i="18" a="1"/>
  <c r="R123" i="18" s="1"/>
  <c r="R139" i="18" a="1"/>
  <c r="R139" i="18" s="1"/>
  <c r="R155" i="18" a="1"/>
  <c r="R155" i="18" s="1"/>
  <c r="R171" i="18" a="1"/>
  <c r="R171" i="18" s="1"/>
  <c r="R185" i="18" a="1"/>
  <c r="R185" i="18" s="1"/>
  <c r="R201" i="18" a="1"/>
  <c r="R201" i="18" s="1"/>
  <c r="R217" i="18" a="1"/>
  <c r="R217" i="18" s="1"/>
  <c r="S302" i="18" a="1"/>
  <c r="S302" i="18" s="1"/>
  <c r="T302" i="18" s="1"/>
  <c r="R16" i="18" a="1"/>
  <c r="R16" i="18" s="1"/>
  <c r="R32" i="18" a="1"/>
  <c r="R32" i="18" s="1"/>
  <c r="R48" i="18" a="1"/>
  <c r="R48" i="18" s="1"/>
  <c r="R62" i="18" a="1"/>
  <c r="R62" i="18" s="1"/>
  <c r="R78" i="18" a="1"/>
  <c r="R78" i="18" s="1"/>
  <c r="R92" i="18" a="1"/>
  <c r="R92" i="18" s="1"/>
  <c r="R108" i="18" a="1"/>
  <c r="R108" i="18" s="1"/>
  <c r="R124" i="18" a="1"/>
  <c r="R124" i="18" s="1"/>
  <c r="R140" i="18" a="1"/>
  <c r="R140" i="18" s="1"/>
  <c r="R156" i="18" a="1"/>
  <c r="R156" i="18" s="1"/>
  <c r="R172" i="18" a="1"/>
  <c r="R172" i="18" s="1"/>
  <c r="R188" i="18" a="1"/>
  <c r="R188" i="18" s="1"/>
  <c r="R204" i="18" a="1"/>
  <c r="R204" i="18" s="1"/>
  <c r="R220" i="18" a="1"/>
  <c r="R220" i="18" s="1"/>
  <c r="R237" i="18" a="1"/>
  <c r="R237" i="18" s="1"/>
  <c r="P9" i="18" a="1"/>
  <c r="P9" i="18" s="1"/>
  <c r="R10" i="18" a="1"/>
  <c r="R10" i="18" s="1"/>
  <c r="S42" i="18" a="1"/>
  <c r="S42" i="18" s="1"/>
  <c r="S143" i="18" a="1"/>
  <c r="S143" i="18" s="1"/>
  <c r="S199" i="18" a="1"/>
  <c r="S199" i="18" s="1"/>
  <c r="T199" i="18" s="1"/>
  <c r="S263" i="18" a="1"/>
  <c r="S263" i="18" s="1"/>
  <c r="T263" i="18" s="1"/>
  <c r="S40" i="18" a="1"/>
  <c r="S40" i="18" s="1"/>
  <c r="S104" i="18" a="1"/>
  <c r="S104" i="18" s="1"/>
  <c r="T104" i="18" s="1"/>
  <c r="S166" i="18" a="1"/>
  <c r="S166" i="18" s="1"/>
  <c r="S236" i="18" a="1"/>
  <c r="S236" i="18" s="1"/>
  <c r="T236" i="18" s="1"/>
  <c r="S280" i="18" a="1"/>
  <c r="S280" i="18" s="1"/>
  <c r="T280" i="18" s="1"/>
  <c r="S14" i="18" a="1"/>
  <c r="S14" i="18" s="1"/>
  <c r="S57" i="18" a="1"/>
  <c r="S57" i="18" s="1"/>
  <c r="S89" i="18" a="1"/>
  <c r="S89" i="18" s="1"/>
  <c r="S122" i="18" a="1"/>
  <c r="S122" i="18" s="1"/>
  <c r="S154" i="18" a="1"/>
  <c r="S154" i="18" s="1"/>
  <c r="S180" i="18" a="1"/>
  <c r="S180" i="18" s="1"/>
  <c r="S209" i="18" a="1"/>
  <c r="S209" i="18" s="1"/>
  <c r="S241" i="18" a="1"/>
  <c r="S241" i="18" s="1"/>
  <c r="S273" i="18" a="1"/>
  <c r="S273" i="18" s="1"/>
  <c r="T273" i="18" s="1"/>
  <c r="S32" i="18" a="1"/>
  <c r="S32" i="18" s="1"/>
  <c r="T32" i="18" s="1"/>
  <c r="S64" i="18" a="1"/>
  <c r="S64" i="18" s="1"/>
  <c r="S83" i="18" a="1"/>
  <c r="S83" i="18" s="1"/>
  <c r="S109" i="18" a="1"/>
  <c r="S109" i="18" s="1"/>
  <c r="T109" i="18" s="1"/>
  <c r="S126" i="18" a="1"/>
  <c r="S126" i="18" s="1"/>
  <c r="S142" i="18" a="1"/>
  <c r="S142" i="18" s="1"/>
  <c r="S158" i="18" a="1"/>
  <c r="S158" i="18" s="1"/>
  <c r="S174" i="18" a="1"/>
  <c r="S174" i="18" s="1"/>
  <c r="S198" i="18" a="1"/>
  <c r="S198" i="18" s="1"/>
  <c r="S214" i="18" a="1"/>
  <c r="S214" i="18" s="1"/>
  <c r="S230" i="18" a="1"/>
  <c r="S230" i="18" s="1"/>
  <c r="S246" i="18" a="1"/>
  <c r="S246" i="18" s="1"/>
  <c r="T246" i="18" s="1"/>
  <c r="S262" i="18" a="1"/>
  <c r="S262" i="18" s="1"/>
  <c r="T262" i="18" s="1"/>
  <c r="S278" i="18" a="1"/>
  <c r="S278" i="18" s="1"/>
  <c r="T278" i="18" s="1"/>
  <c r="R7" i="18" a="1"/>
  <c r="R7" i="18" s="1"/>
  <c r="R24" i="18" a="1"/>
  <c r="R24" i="18" s="1"/>
  <c r="R40" i="18" a="1"/>
  <c r="R40" i="18" s="1"/>
  <c r="R57" i="18" a="1"/>
  <c r="R57" i="18" s="1"/>
  <c r="R73" i="18" a="1"/>
  <c r="R73" i="18" s="1"/>
  <c r="R90" i="18" a="1"/>
  <c r="R90" i="18" s="1"/>
  <c r="R106" i="18" a="1"/>
  <c r="R106" i="18" s="1"/>
  <c r="R122" i="18" a="1"/>
  <c r="R122" i="18" s="1"/>
  <c r="R138" i="18" a="1"/>
  <c r="R138" i="18" s="1"/>
  <c r="R154" i="18" a="1"/>
  <c r="R154" i="18" s="1"/>
  <c r="R170" i="18" a="1"/>
  <c r="R170" i="18" s="1"/>
  <c r="T170" i="18" s="1"/>
  <c r="R187" i="18" a="1"/>
  <c r="R187" i="18" s="1"/>
  <c r="R203" i="18" a="1"/>
  <c r="R203" i="18" s="1"/>
  <c r="R219" i="18" a="1"/>
  <c r="R219" i="18" s="1"/>
  <c r="R233" i="18" a="1"/>
  <c r="R233" i="18" s="1"/>
  <c r="P11" i="18" a="1"/>
  <c r="P11" i="18" s="1"/>
  <c r="S301" i="18" a="1"/>
  <c r="S301" i="18" s="1"/>
  <c r="T301" i="18" s="1"/>
  <c r="R15" i="18" a="1"/>
  <c r="R15" i="18" s="1"/>
  <c r="R29" i="18" a="1"/>
  <c r="R29" i="18" s="1"/>
  <c r="R45" i="18" a="1"/>
  <c r="R45" i="18" s="1"/>
  <c r="R64" i="18" a="1"/>
  <c r="R64" i="18" s="1"/>
  <c r="R80" i="18" a="1"/>
  <c r="R80" i="18" s="1"/>
  <c r="R94" i="18" a="1"/>
  <c r="R94" i="18" s="1"/>
  <c r="R110" i="18" a="1"/>
  <c r="R110" i="18" s="1"/>
  <c r="R126" i="18" a="1"/>
  <c r="R126" i="18" s="1"/>
  <c r="R142" i="18" a="1"/>
  <c r="R142" i="18" s="1"/>
  <c r="R158" i="18" a="1"/>
  <c r="R158" i="18" s="1"/>
  <c r="R174" i="18" a="1"/>
  <c r="R174" i="18" s="1"/>
  <c r="R190" i="18" a="1"/>
  <c r="R190" i="18" s="1"/>
  <c r="R206" i="18" a="1"/>
  <c r="R206" i="18" s="1"/>
  <c r="R222" i="18" a="1"/>
  <c r="R222" i="18" s="1"/>
  <c r="R5" i="18" a="1"/>
  <c r="R5" i="18" s="1"/>
  <c r="R20" i="18" a="1"/>
  <c r="R20" i="18" s="1"/>
  <c r="R36" i="18" a="1"/>
  <c r="R36" i="18" s="1"/>
  <c r="T36" i="18" s="1"/>
  <c r="R52" i="18" a="1"/>
  <c r="R52" i="18" s="1"/>
  <c r="R65" i="18" a="1"/>
  <c r="R65" i="18" s="1"/>
  <c r="R81" i="18" a="1"/>
  <c r="R81" i="18" s="1"/>
  <c r="R95" i="18" a="1"/>
  <c r="R95" i="18" s="1"/>
  <c r="R111" i="18" a="1"/>
  <c r="R111" i="18" s="1"/>
  <c r="R127" i="18" a="1"/>
  <c r="R127" i="18" s="1"/>
  <c r="R143" i="18" a="1"/>
  <c r="R143" i="18" s="1"/>
  <c r="R159" i="18" a="1"/>
  <c r="R159" i="18" s="1"/>
  <c r="R175" i="18" a="1"/>
  <c r="R175" i="18" s="1"/>
  <c r="T175" i="18" s="1"/>
  <c r="R191" i="18" a="1"/>
  <c r="R191" i="18" s="1"/>
  <c r="R207" i="18" a="1"/>
  <c r="R207" i="18" s="1"/>
  <c r="R223" i="18" a="1"/>
  <c r="R223" i="18" s="1"/>
  <c r="R240" i="18" a="1"/>
  <c r="R240" i="18" s="1"/>
  <c r="S294" i="18" a="1"/>
  <c r="S294" i="18" s="1"/>
  <c r="T294" i="18" s="1"/>
  <c r="R17" i="18" a="1"/>
  <c r="R17" i="18" s="1"/>
  <c r="R33" i="18" a="1"/>
  <c r="R33" i="18" s="1"/>
  <c r="R49" i="18" a="1"/>
  <c r="R49" i="18" s="1"/>
  <c r="R63" i="18" a="1"/>
  <c r="R63" i="18" s="1"/>
  <c r="R79" i="18" a="1"/>
  <c r="R79" i="18" s="1"/>
  <c r="S100" i="18" a="1"/>
  <c r="S100" i="18" s="1"/>
  <c r="S227" i="18" a="1"/>
  <c r="S227" i="18" s="1"/>
  <c r="S69" i="18" a="1"/>
  <c r="S69" i="18" s="1"/>
  <c r="T69" i="18" s="1"/>
  <c r="S200" i="18" a="1"/>
  <c r="S200" i="18" s="1"/>
  <c r="S292" i="18" a="1"/>
  <c r="S292" i="18" s="1"/>
  <c r="T292" i="18" s="1"/>
  <c r="S70" i="18" a="1"/>
  <c r="S70" i="18" s="1"/>
  <c r="T70" i="18" s="1"/>
  <c r="S135" i="18" a="1"/>
  <c r="S135" i="18" s="1"/>
  <c r="S187" i="18" a="1"/>
  <c r="S187" i="18" s="1"/>
  <c r="S253" i="18" a="1"/>
  <c r="S253" i="18" s="1"/>
  <c r="T253" i="18" s="1"/>
  <c r="S45" i="18" a="1"/>
  <c r="S45" i="18" s="1"/>
  <c r="S93" i="18" a="1"/>
  <c r="S93" i="18" s="1"/>
  <c r="S129" i="18" a="1"/>
  <c r="S129" i="18" s="1"/>
  <c r="S161" i="18" a="1"/>
  <c r="S161" i="18" s="1"/>
  <c r="S202" i="18" a="1"/>
  <c r="S202" i="18" s="1"/>
  <c r="S234" i="18" a="1"/>
  <c r="S234" i="18" s="1"/>
  <c r="S266" i="18" a="1"/>
  <c r="S266" i="18" s="1"/>
  <c r="T266" i="18" s="1"/>
  <c r="R11" i="18" a="1"/>
  <c r="R11" i="18" s="1"/>
  <c r="R44" i="18" a="1"/>
  <c r="R44" i="18" s="1"/>
  <c r="R77" i="18" a="1"/>
  <c r="R77" i="18" s="1"/>
  <c r="R112" i="18" a="1"/>
  <c r="R112" i="18" s="1"/>
  <c r="T112" i="18" s="1"/>
  <c r="R144" i="18" a="1"/>
  <c r="R144" i="18" s="1"/>
  <c r="R176" i="18" a="1"/>
  <c r="R176" i="18" s="1"/>
  <c r="R208" i="18" a="1"/>
  <c r="R208" i="18" s="1"/>
  <c r="R238" i="18" a="1"/>
  <c r="R238" i="18" s="1"/>
  <c r="R4" i="18" a="1"/>
  <c r="R4" i="18" s="1"/>
  <c r="R35" i="18" a="1"/>
  <c r="R35" i="18" s="1"/>
  <c r="R68" i="18" a="1"/>
  <c r="R68" i="18" s="1"/>
  <c r="R97" i="18" a="1"/>
  <c r="R97" i="18" s="1"/>
  <c r="R129" i="18" a="1"/>
  <c r="R129" i="18" s="1"/>
  <c r="R161" i="18" a="1"/>
  <c r="R161" i="18" s="1"/>
  <c r="R193" i="18" a="1"/>
  <c r="R193" i="18" s="1"/>
  <c r="R225" i="18" a="1"/>
  <c r="R225" i="18" s="1"/>
  <c r="R23" i="18" a="1"/>
  <c r="R23" i="18" s="1"/>
  <c r="R55" i="18" a="1"/>
  <c r="R55" i="18" s="1"/>
  <c r="R85" i="18" a="1"/>
  <c r="R85" i="18" s="1"/>
  <c r="R114" i="18" a="1"/>
  <c r="R114" i="18" s="1"/>
  <c r="R146" i="18" a="1"/>
  <c r="R146" i="18" s="1"/>
  <c r="R180" i="18" a="1"/>
  <c r="R180" i="18" s="1"/>
  <c r="T180" i="18" s="1"/>
  <c r="R212" i="18" a="1"/>
  <c r="R212" i="18" s="1"/>
  <c r="R3" i="18" a="1"/>
  <c r="R3" i="18" s="1"/>
  <c r="T3" i="18" s="1"/>
  <c r="R21" i="18" a="1"/>
  <c r="R21" i="18" s="1"/>
  <c r="R43" i="18" a="1"/>
  <c r="R43" i="18" s="1"/>
  <c r="R60" i="18" a="1"/>
  <c r="R60" i="18" s="1"/>
  <c r="R82" i="18" a="1"/>
  <c r="R82" i="18" s="1"/>
  <c r="R102" i="18" a="1"/>
  <c r="R102" i="18" s="1"/>
  <c r="T102" i="18" s="1"/>
  <c r="R118" i="18" a="1"/>
  <c r="R118" i="18" s="1"/>
  <c r="R134" i="18" a="1"/>
  <c r="R134" i="18" s="1"/>
  <c r="R150" i="18" a="1"/>
  <c r="R150" i="18" s="1"/>
  <c r="R166" i="18" a="1"/>
  <c r="R166" i="18" s="1"/>
  <c r="T166" i="18" s="1"/>
  <c r="R181" i="18" a="1"/>
  <c r="R181" i="18" s="1"/>
  <c r="R197" i="18" a="1"/>
  <c r="R197" i="18" s="1"/>
  <c r="R213" i="18" a="1"/>
  <c r="R213" i="18" s="1"/>
  <c r="R232" i="18" a="1"/>
  <c r="R232" i="18" s="1"/>
  <c r="T232" i="18" s="1"/>
  <c r="P7" i="18" a="1"/>
  <c r="P7" i="18" s="1"/>
  <c r="R228" i="18" a="1"/>
  <c r="R228" i="18" s="1"/>
  <c r="P25" i="18" a="1"/>
  <c r="P25" i="18" s="1"/>
  <c r="P43" i="18" a="1"/>
  <c r="P43" i="18" s="1"/>
  <c r="P56" i="18" a="1"/>
  <c r="P56" i="18" s="1"/>
  <c r="P74" i="18" a="1"/>
  <c r="P74" i="18" s="1"/>
  <c r="P89" i="18" a="1"/>
  <c r="P89" i="18" s="1"/>
  <c r="P106" i="18" a="1"/>
  <c r="P106" i="18" s="1"/>
  <c r="P121" i="18" a="1"/>
  <c r="P121" i="18" s="1"/>
  <c r="P138" i="18" a="1"/>
  <c r="P138" i="18" s="1"/>
  <c r="P154" i="18" a="1"/>
  <c r="P154" i="18" s="1"/>
  <c r="P173" i="18" a="1"/>
  <c r="P173" i="18" s="1"/>
  <c r="P185" i="18" a="1"/>
  <c r="P185" i="18" s="1"/>
  <c r="P197" i="18" a="1"/>
  <c r="P197" i="18" s="1"/>
  <c r="R231" i="18" a="1"/>
  <c r="R231" i="18" s="1"/>
  <c r="P23" i="18" a="1"/>
  <c r="P23" i="18" s="1"/>
  <c r="P37" i="18" a="1"/>
  <c r="P37" i="18" s="1"/>
  <c r="P54" i="18" a="1"/>
  <c r="P54" i="18" s="1"/>
  <c r="P68" i="18" a="1"/>
  <c r="P68" i="18" s="1"/>
  <c r="P84" i="18" a="1"/>
  <c r="P84" i="18" s="1"/>
  <c r="P104" i="18" a="1"/>
  <c r="P104" i="18" s="1"/>
  <c r="P116" i="18" a="1"/>
  <c r="P116" i="18" s="1"/>
  <c r="P136" i="18" a="1"/>
  <c r="P136" i="18" s="1"/>
  <c r="P152" i="18" a="1"/>
  <c r="P152" i="18" s="1"/>
  <c r="P164" i="18" a="1"/>
  <c r="P164" i="18" s="1"/>
  <c r="P186" i="18" a="1"/>
  <c r="P186" i="18" s="1"/>
  <c r="P205" i="18" a="1"/>
  <c r="P205" i="18" s="1"/>
  <c r="P218" i="18" a="1"/>
  <c r="P218" i="18" s="1"/>
  <c r="P234" i="18" a="1"/>
  <c r="P234" i="18" s="1"/>
  <c r="P250" i="18" a="1"/>
  <c r="P250" i="18" s="1"/>
  <c r="P266" i="18" a="1"/>
  <c r="P266" i="18" s="1"/>
  <c r="P15" i="18" a="1"/>
  <c r="P15" i="18" s="1"/>
  <c r="S106" i="18" a="1"/>
  <c r="S106" i="18" s="1"/>
  <c r="T106" i="18" s="1"/>
  <c r="S231" i="18" a="1"/>
  <c r="S231" i="18" s="1"/>
  <c r="S72" i="18" a="1"/>
  <c r="S72" i="18" s="1"/>
  <c r="S204" i="18" a="1"/>
  <c r="S204" i="18" s="1"/>
  <c r="S296" i="18" a="1"/>
  <c r="S296" i="18" s="1"/>
  <c r="T296" i="18" s="1"/>
  <c r="S73" i="18" a="1"/>
  <c r="S73" i="18" s="1"/>
  <c r="S138" i="18" a="1"/>
  <c r="S138" i="18" s="1"/>
  <c r="S192" i="18" a="1"/>
  <c r="S192" i="18" s="1"/>
  <c r="T192" i="18" s="1"/>
  <c r="S257" i="18" a="1"/>
  <c r="S257" i="18" s="1"/>
  <c r="T257" i="18" s="1"/>
  <c r="S48" i="18" a="1"/>
  <c r="S48" i="18" s="1"/>
  <c r="S96" i="18" a="1"/>
  <c r="S96" i="18" s="1"/>
  <c r="S132" i="18" a="1"/>
  <c r="S132" i="18" s="1"/>
  <c r="T132" i="18" s="1"/>
  <c r="S164" i="18" a="1"/>
  <c r="S164" i="18" s="1"/>
  <c r="T164" i="18" s="1"/>
  <c r="S206" i="18" a="1"/>
  <c r="S206" i="18" s="1"/>
  <c r="S238" i="18" a="1"/>
  <c r="S238" i="18" s="1"/>
  <c r="S270" i="18" a="1"/>
  <c r="S270" i="18" s="1"/>
  <c r="T270" i="18" s="1"/>
  <c r="R14" i="18" a="1"/>
  <c r="R14" i="18" s="1"/>
  <c r="T14" i="18" s="1"/>
  <c r="R47" i="18" a="1"/>
  <c r="R47" i="18" s="1"/>
  <c r="R83" i="18" a="1"/>
  <c r="R83" i="18" s="1"/>
  <c r="T83" i="18" s="1"/>
  <c r="R116" i="18" a="1"/>
  <c r="R116" i="18" s="1"/>
  <c r="T116" i="18" s="1"/>
  <c r="R148" i="18" a="1"/>
  <c r="R148" i="18" s="1"/>
  <c r="R179" i="18" a="1"/>
  <c r="R179" i="18" s="1"/>
  <c r="R211" i="18" a="1"/>
  <c r="R211" i="18" s="1"/>
  <c r="R242" i="18" a="1"/>
  <c r="R242" i="18" s="1"/>
  <c r="R8" i="18" a="1"/>
  <c r="R8" i="18" s="1"/>
  <c r="R38" i="18" a="1"/>
  <c r="R38" i="18" s="1"/>
  <c r="T38" i="18" s="1"/>
  <c r="R71" i="18" a="1"/>
  <c r="R71" i="18" s="1"/>
  <c r="R101" i="18" a="1"/>
  <c r="R101" i="18" s="1"/>
  <c r="T101" i="18" s="1"/>
  <c r="R133" i="18" a="1"/>
  <c r="R133" i="18" s="1"/>
  <c r="R165" i="18" a="1"/>
  <c r="R165" i="18" s="1"/>
  <c r="R198" i="18" a="1"/>
  <c r="R198" i="18" s="1"/>
  <c r="S290" i="18" a="1"/>
  <c r="S290" i="18" s="1"/>
  <c r="T290" i="18" s="1"/>
  <c r="R26" i="18" a="1"/>
  <c r="R26" i="18" s="1"/>
  <c r="R59" i="18" a="1"/>
  <c r="R59" i="18" s="1"/>
  <c r="R88" i="18" a="1"/>
  <c r="R88" i="18" s="1"/>
  <c r="R120" i="18" a="1"/>
  <c r="R120" i="18" s="1"/>
  <c r="R152" i="18" a="1"/>
  <c r="R152" i="18" s="1"/>
  <c r="R183" i="18" a="1"/>
  <c r="R183" i="18" s="1"/>
  <c r="R215" i="18" a="1"/>
  <c r="R215" i="18" s="1"/>
  <c r="P6" i="18" a="1"/>
  <c r="P6" i="18" s="1"/>
  <c r="R27" i="18" a="1"/>
  <c r="R27" i="18" s="1"/>
  <c r="T27" i="18" s="1"/>
  <c r="R46" i="18" a="1"/>
  <c r="R46" i="18" s="1"/>
  <c r="R66" i="18" a="1"/>
  <c r="R66" i="18" s="1"/>
  <c r="R89" i="18" a="1"/>
  <c r="R89" i="18" s="1"/>
  <c r="T89" i="18" s="1"/>
  <c r="R105" i="18" a="1"/>
  <c r="R105" i="18" s="1"/>
  <c r="T105" i="18" s="1"/>
  <c r="R121" i="18" a="1"/>
  <c r="R121" i="18" s="1"/>
  <c r="R137" i="18" a="1"/>
  <c r="R137" i="18" s="1"/>
  <c r="R153" i="18" a="1"/>
  <c r="R153" i="18" s="1"/>
  <c r="R169" i="18" a="1"/>
  <c r="R169" i="18" s="1"/>
  <c r="R186" i="18" a="1"/>
  <c r="R186" i="18" s="1"/>
  <c r="R202" i="18" a="1"/>
  <c r="R202" i="18" s="1"/>
  <c r="R218" i="18" a="1"/>
  <c r="R218" i="18" s="1"/>
  <c r="T218" i="18" s="1"/>
  <c r="R235" i="18" a="1"/>
  <c r="R235" i="18" s="1"/>
  <c r="P10" i="18" a="1"/>
  <c r="P10" i="18" s="1"/>
  <c r="R239" i="18" a="1"/>
  <c r="R239" i="18" s="1"/>
  <c r="P29" i="18" a="1"/>
  <c r="P29" i="18" s="1"/>
  <c r="P46" i="18" a="1"/>
  <c r="P46" i="18" s="1"/>
  <c r="P60" i="18" a="1"/>
  <c r="P60" i="18" s="1"/>
  <c r="P80" i="18" a="1"/>
  <c r="P80" i="18" s="1"/>
  <c r="P92" i="18" a="1"/>
  <c r="P92" i="18" s="1"/>
  <c r="P112" i="18" a="1"/>
  <c r="P112" i="18" s="1"/>
  <c r="P124" i="18" a="1"/>
  <c r="P124" i="18" s="1"/>
  <c r="P142" i="18" a="1"/>
  <c r="P142" i="18" s="1"/>
  <c r="P160" i="18" a="1"/>
  <c r="P160" i="18" s="1"/>
  <c r="P175" i="18" a="1"/>
  <c r="P175" i="18" s="1"/>
  <c r="P188" i="18" a="1"/>
  <c r="P188" i="18" s="1"/>
  <c r="P200" i="18" a="1"/>
  <c r="P200" i="18" s="1"/>
  <c r="R243" i="18" a="1"/>
  <c r="R243" i="18" s="1"/>
  <c r="P26" i="18" a="1"/>
  <c r="P26" i="18" s="1"/>
  <c r="P40" i="18" a="1"/>
  <c r="P40" i="18" s="1"/>
  <c r="P57" i="18" a="1"/>
  <c r="P57" i="18" s="1"/>
  <c r="P75" i="18" a="1"/>
  <c r="P75" i="18" s="1"/>
  <c r="P87" i="18" a="1"/>
  <c r="P87" i="18" s="1"/>
  <c r="P107" i="18" a="1"/>
  <c r="P107" i="18" s="1"/>
  <c r="P119" i="18" a="1"/>
  <c r="P119" i="18" s="1"/>
  <c r="P139" i="18" a="1"/>
  <c r="P139" i="18" s="1"/>
  <c r="P155" i="18" a="1"/>
  <c r="P155" i="18" s="1"/>
  <c r="P170" i="18" a="1"/>
  <c r="P170" i="18" s="1"/>
  <c r="P195" i="18" a="1"/>
  <c r="P195" i="18" s="1"/>
  <c r="P208" i="18" a="1"/>
  <c r="P208" i="18" s="1"/>
  <c r="P224" i="18" a="1"/>
  <c r="P224" i="18" s="1"/>
  <c r="P240" i="18" a="1"/>
  <c r="P240" i="18" s="1"/>
  <c r="P256" i="18" a="1"/>
  <c r="P256" i="18" s="1"/>
  <c r="P272" i="18" a="1"/>
  <c r="P272" i="18" s="1"/>
  <c r="P20" i="18" a="1"/>
  <c r="P20" i="18" s="1"/>
  <c r="T37" i="18"/>
  <c r="T227" i="18"/>
  <c r="T241" i="18"/>
  <c r="T205" i="18"/>
  <c r="T72" i="18"/>
  <c r="T209" i="18"/>
  <c r="S103" i="18" a="1"/>
  <c r="S103" i="18" s="1"/>
  <c r="S87" i="18" a="1"/>
  <c r="S87" i="18" s="1"/>
  <c r="S71" i="18" a="1"/>
  <c r="S71" i="18" s="1"/>
  <c r="S55" i="18" a="1"/>
  <c r="S55" i="18" s="1"/>
  <c r="T55" i="18" s="1"/>
  <c r="S39" i="18" a="1"/>
  <c r="S39" i="18" s="1"/>
  <c r="T39" i="18" s="1"/>
  <c r="S297" i="18" a="1"/>
  <c r="S297" i="18" s="1"/>
  <c r="T297" i="18" s="1"/>
  <c r="S281" i="18" a="1"/>
  <c r="S281" i="18" s="1"/>
  <c r="T281" i="18" s="1"/>
  <c r="S265" i="18" a="1"/>
  <c r="S265" i="18" s="1"/>
  <c r="T265" i="18" s="1"/>
  <c r="S249" i="18" a="1"/>
  <c r="S249" i="18" s="1"/>
  <c r="T249" i="18" s="1"/>
  <c r="S233" i="18" a="1"/>
  <c r="S233" i="18" s="1"/>
  <c r="S217" i="18" a="1"/>
  <c r="S217" i="18" s="1"/>
  <c r="S201" i="18" a="1"/>
  <c r="S201" i="18" s="1"/>
  <c r="T201" i="18" s="1"/>
  <c r="S184" i="18" a="1"/>
  <c r="S184" i="18" s="1"/>
  <c r="S176" i="18" a="1"/>
  <c r="S176" i="18" s="1"/>
  <c r="S160" i="18" a="1"/>
  <c r="S160" i="18" s="1"/>
  <c r="S144" i="18" a="1"/>
  <c r="S144" i="18" s="1"/>
  <c r="S128" i="18" a="1"/>
  <c r="S128" i="18" s="1"/>
  <c r="T128" i="18" s="1"/>
  <c r="S115" i="18" a="1"/>
  <c r="S115" i="18" s="1"/>
  <c r="T115" i="18" s="1"/>
  <c r="S98" i="18" a="1"/>
  <c r="S98" i="18" s="1"/>
  <c r="S82" i="18" a="1"/>
  <c r="S82" i="18" s="1"/>
  <c r="T82" i="18" s="1"/>
  <c r="S66" i="18" a="1"/>
  <c r="S66" i="18" s="1"/>
  <c r="T66" i="18" s="1"/>
  <c r="S50" i="18" a="1"/>
  <c r="S50" i="18" s="1"/>
  <c r="T50" i="18" s="1"/>
  <c r="S34" i="18" a="1"/>
  <c r="S34" i="18" s="1"/>
  <c r="T34" i="18" s="1"/>
  <c r="S304" i="18" a="1"/>
  <c r="S304" i="18" s="1"/>
  <c r="T304" i="18" s="1"/>
  <c r="S288" i="18" a="1"/>
  <c r="S288" i="18" s="1"/>
  <c r="T288" i="18" s="1"/>
  <c r="S272" i="18" a="1"/>
  <c r="S272" i="18" s="1"/>
  <c r="T272" i="18" s="1"/>
  <c r="S252" i="18" a="1"/>
  <c r="S252" i="18" s="1"/>
  <c r="T252" i="18" s="1"/>
  <c r="S220" i="18" a="1"/>
  <c r="S220" i="18" s="1"/>
  <c r="T220" i="18" s="1"/>
  <c r="S189" i="18" a="1"/>
  <c r="S189" i="18" s="1"/>
  <c r="T189" i="18" s="1"/>
  <c r="S150" i="18" a="1"/>
  <c r="S150" i="18" s="1"/>
  <c r="T150" i="18" s="1"/>
  <c r="S118" i="18" a="1"/>
  <c r="S118" i="18" s="1"/>
  <c r="S88" i="18" a="1"/>
  <c r="S88" i="18" s="1"/>
  <c r="T88" i="18" s="1"/>
  <c r="S56" i="18" a="1"/>
  <c r="S56" i="18" s="1"/>
  <c r="T56" i="18" s="1"/>
  <c r="S11" i="18" a="1"/>
  <c r="S11" i="18" s="1"/>
  <c r="S279" i="18" a="1"/>
  <c r="S279" i="18" s="1"/>
  <c r="T279" i="18" s="1"/>
  <c r="S247" i="18" a="1"/>
  <c r="S247" i="18" s="1"/>
  <c r="T247" i="18" s="1"/>
  <c r="S215" i="18" a="1"/>
  <c r="S215" i="18" s="1"/>
  <c r="T215" i="18" s="1"/>
  <c r="S183" i="18" a="1"/>
  <c r="S183" i="18" s="1"/>
  <c r="T183" i="18" s="1"/>
  <c r="S159" i="18" a="1"/>
  <c r="S159" i="18" s="1"/>
  <c r="T159" i="18" s="1"/>
  <c r="S127" i="18" a="1"/>
  <c r="S127" i="18" s="1"/>
  <c r="T127" i="18" s="1"/>
  <c r="S84" i="18" a="1"/>
  <c r="S84" i="18" s="1"/>
  <c r="T84" i="18" s="1"/>
  <c r="S17" i="18" a="1"/>
  <c r="S17" i="18" s="1"/>
  <c r="T17" i="18" s="1"/>
  <c r="S51" i="18" a="1"/>
  <c r="S51" i="18" s="1"/>
  <c r="S35" i="18" a="1"/>
  <c r="S35" i="18" s="1"/>
  <c r="T35" i="18" s="1"/>
  <c r="S293" i="18" a="1"/>
  <c r="S293" i="18" s="1"/>
  <c r="T293" i="18" s="1"/>
  <c r="S277" i="18" a="1"/>
  <c r="S277" i="18" s="1"/>
  <c r="T277" i="18" s="1"/>
  <c r="S261" i="18" a="1"/>
  <c r="S261" i="18" s="1"/>
  <c r="T261" i="18" s="1"/>
  <c r="S245" i="18" a="1"/>
  <c r="S245" i="18" s="1"/>
  <c r="T245" i="18" s="1"/>
  <c r="S229" i="18" a="1"/>
  <c r="S229" i="18" s="1"/>
  <c r="T229" i="18" s="1"/>
  <c r="S213" i="18" a="1"/>
  <c r="S213" i="18" s="1"/>
  <c r="S195" i="18" a="1"/>
  <c r="S195" i="18" s="1"/>
  <c r="T195" i="18" s="1"/>
  <c r="S182" i="18" a="1"/>
  <c r="S182" i="18" s="1"/>
  <c r="T182" i="18" s="1"/>
  <c r="S173" i="18" a="1"/>
  <c r="S173" i="18" s="1"/>
  <c r="T173" i="18" s="1"/>
  <c r="S157" i="18" a="1"/>
  <c r="S157" i="18" s="1"/>
  <c r="T157" i="18" s="1"/>
  <c r="S141" i="18" a="1"/>
  <c r="S141" i="18" s="1"/>
  <c r="T141" i="18" s="1"/>
  <c r="S125" i="18" a="1"/>
  <c r="S125" i="18" s="1"/>
  <c r="T125" i="18" s="1"/>
  <c r="S108" i="18" a="1"/>
  <c r="S108" i="18" s="1"/>
  <c r="S92" i="18" a="1"/>
  <c r="S92" i="18" s="1"/>
  <c r="S76" i="18" a="1"/>
  <c r="S76" i="18" s="1"/>
  <c r="T76" i="18" s="1"/>
  <c r="S60" i="18" a="1"/>
  <c r="S60" i="18" s="1"/>
  <c r="T60" i="18" s="1"/>
  <c r="S44" i="18" a="1"/>
  <c r="S44" i="18" s="1"/>
  <c r="T44" i="18" s="1"/>
  <c r="S31" i="18" a="1"/>
  <c r="S31" i="18" s="1"/>
  <c r="T31" i="18" s="1"/>
  <c r="S300" i="18" a="1"/>
  <c r="S300" i="18" s="1"/>
  <c r="T300" i="18" s="1"/>
  <c r="S284" i="18" a="1"/>
  <c r="S284" i="18" s="1"/>
  <c r="T284" i="18" s="1"/>
  <c r="S268" i="18" a="1"/>
  <c r="S268" i="18" s="1"/>
  <c r="T268" i="18" s="1"/>
  <c r="S248" i="18" a="1"/>
  <c r="S248" i="18" s="1"/>
  <c r="T248" i="18" s="1"/>
  <c r="S216" i="18" a="1"/>
  <c r="S216" i="18" s="1"/>
  <c r="T216" i="18" s="1"/>
  <c r="S186" i="18" a="1"/>
  <c r="S186" i="18" s="1"/>
  <c r="S147" i="18" a="1"/>
  <c r="S147" i="18" s="1"/>
  <c r="T147" i="18" s="1"/>
  <c r="S114" i="18" a="1"/>
  <c r="S114" i="18" s="1"/>
  <c r="T114" i="18" s="1"/>
  <c r="S85" i="18" a="1"/>
  <c r="S85" i="18" s="1"/>
  <c r="T85" i="18" s="1"/>
  <c r="S53" i="18" a="1"/>
  <c r="S53" i="18" s="1"/>
  <c r="T53" i="18" s="1"/>
  <c r="S307" i="18" a="1"/>
  <c r="S307" i="18" s="1"/>
  <c r="T307" i="18" s="1"/>
  <c r="S275" i="18" a="1"/>
  <c r="S275" i="18" s="1"/>
  <c r="T275" i="18" s="1"/>
  <c r="S243" i="18" a="1"/>
  <c r="S243" i="18" s="1"/>
  <c r="S211" i="18" a="1"/>
  <c r="S211" i="18" s="1"/>
  <c r="T211" i="18" s="1"/>
  <c r="S181" i="18" a="1"/>
  <c r="S181" i="18" s="1"/>
  <c r="T181" i="18" s="1"/>
  <c r="S152" i="18" a="1"/>
  <c r="S152" i="18" s="1"/>
  <c r="T152" i="18" s="1"/>
  <c r="S120" i="18" a="1"/>
  <c r="S120" i="18" s="1"/>
  <c r="S81" i="18" a="1"/>
  <c r="S81" i="18" s="1"/>
  <c r="T81" i="18" s="1"/>
  <c r="S7" i="18" a="1"/>
  <c r="S7" i="18" s="1"/>
  <c r="T7" i="18" s="1"/>
  <c r="S260" i="18" a="1"/>
  <c r="S260" i="18" s="1"/>
  <c r="T260" i="18" s="1"/>
  <c r="S244" i="18" a="1"/>
  <c r="S244" i="18" s="1"/>
  <c r="T244" i="18" s="1"/>
  <c r="S228" i="18" a="1"/>
  <c r="S228" i="18" s="1"/>
  <c r="T228" i="18" s="1"/>
  <c r="S212" i="18" a="1"/>
  <c r="S212" i="18" s="1"/>
  <c r="T212" i="18" s="1"/>
  <c r="S197" i="18" a="1"/>
  <c r="S197" i="18" s="1"/>
  <c r="T197" i="18" s="1"/>
  <c r="S172" i="18" a="1"/>
  <c r="S172" i="18" s="1"/>
  <c r="T172" i="18" s="1"/>
  <c r="S156" i="18" a="1"/>
  <c r="S156" i="18" s="1"/>
  <c r="T156" i="18" s="1"/>
  <c r="S140" i="18" a="1"/>
  <c r="S140" i="18" s="1"/>
  <c r="T140" i="18" s="1"/>
  <c r="S124" i="18" a="1"/>
  <c r="S124" i="18" s="1"/>
  <c r="T124" i="18" s="1"/>
  <c r="S111" i="18" a="1"/>
  <c r="S111" i="18" s="1"/>
  <c r="T111" i="18" s="1"/>
  <c r="S95" i="18" a="1"/>
  <c r="S95" i="18" s="1"/>
  <c r="T95" i="18" s="1"/>
  <c r="S79" i="18" a="1"/>
  <c r="S79" i="18" s="1"/>
  <c r="T79" i="18" s="1"/>
  <c r="S63" i="18" a="1"/>
  <c r="S63" i="18" s="1"/>
  <c r="T63" i="18" s="1"/>
  <c r="S47" i="18" a="1"/>
  <c r="S47" i="18" s="1"/>
  <c r="T47" i="18" s="1"/>
  <c r="S30" i="18" a="1"/>
  <c r="S30" i="18" s="1"/>
  <c r="T30" i="18" s="1"/>
  <c r="S303" i="18" a="1"/>
  <c r="S303" i="18" s="1"/>
  <c r="T303" i="18" s="1"/>
  <c r="S287" i="18" a="1"/>
  <c r="S287" i="18" s="1"/>
  <c r="T287" i="18" s="1"/>
  <c r="S271" i="18" a="1"/>
  <c r="S271" i="18" s="1"/>
  <c r="T271" i="18" s="1"/>
  <c r="S255" i="18" a="1"/>
  <c r="S255" i="18" s="1"/>
  <c r="T255" i="18" s="1"/>
  <c r="S239" i="18" a="1"/>
  <c r="S239" i="18" s="1"/>
  <c r="T239" i="18" s="1"/>
  <c r="S223" i="18" a="1"/>
  <c r="S223" i="18" s="1"/>
  <c r="S207" i="18" a="1"/>
  <c r="S207" i="18" s="1"/>
  <c r="T207" i="18" s="1"/>
  <c r="S191" i="18" a="1"/>
  <c r="S191" i="18" s="1"/>
  <c r="T191" i="18" s="1"/>
  <c r="S179" i="18" a="1"/>
  <c r="S179" i="18" s="1"/>
  <c r="T179" i="18" s="1"/>
  <c r="S165" i="18" a="1"/>
  <c r="S165" i="18" s="1"/>
  <c r="T165" i="18" s="1"/>
  <c r="S149" i="18" a="1"/>
  <c r="S149" i="18" s="1"/>
  <c r="S133" i="18" a="1"/>
  <c r="S133" i="18" s="1"/>
  <c r="T133" i="18" s="1"/>
  <c r="S117" i="18" a="1"/>
  <c r="S117" i="18" s="1"/>
  <c r="T117" i="18" s="1"/>
  <c r="S97" i="18" a="1"/>
  <c r="S97" i="18" s="1"/>
  <c r="T97" i="18" s="1"/>
  <c r="S65" i="18" a="1"/>
  <c r="S65" i="18" s="1"/>
  <c r="T65" i="18" s="1"/>
  <c r="S8" i="18" a="1"/>
  <c r="S8" i="18" s="1"/>
  <c r="S13" i="18" a="1"/>
  <c r="S13" i="18" s="1"/>
  <c r="T13" i="18" s="1"/>
  <c r="S240" i="18" a="1"/>
  <c r="S240" i="18" s="1"/>
  <c r="T240" i="18" s="1"/>
  <c r="S224" i="18" a="1"/>
  <c r="S224" i="18" s="1"/>
  <c r="T224" i="18" s="1"/>
  <c r="S208" i="18" a="1"/>
  <c r="S208" i="18" s="1"/>
  <c r="T208" i="18" s="1"/>
  <c r="S194" i="18" a="1"/>
  <c r="S194" i="18" s="1"/>
  <c r="T194" i="18" s="1"/>
  <c r="S169" i="18" a="1"/>
  <c r="S169" i="18" s="1"/>
  <c r="S153" i="18" a="1"/>
  <c r="S153" i="18" s="1"/>
  <c r="T153" i="18" s="1"/>
  <c r="S137" i="18" a="1"/>
  <c r="S137" i="18" s="1"/>
  <c r="T137" i="18" s="1"/>
  <c r="S121" i="18" a="1"/>
  <c r="S121" i="18" s="1"/>
  <c r="T121" i="18" s="1"/>
  <c r="S107" i="18" a="1"/>
  <c r="S107" i="18" s="1"/>
  <c r="T107" i="18" s="1"/>
  <c r="S91" i="18" a="1"/>
  <c r="S91" i="18" s="1"/>
  <c r="S75" i="18" a="1"/>
  <c r="S75" i="18" s="1"/>
  <c r="T75" i="18" s="1"/>
  <c r="S59" i="18" a="1"/>
  <c r="S59" i="18" s="1"/>
  <c r="T59" i="18" s="1"/>
  <c r="S43" i="18" a="1"/>
  <c r="S43" i="18" s="1"/>
  <c r="T43" i="18" s="1"/>
  <c r="S24" i="18" a="1"/>
  <c r="S24" i="18" s="1"/>
  <c r="T24" i="18" s="1"/>
  <c r="S299" i="18" a="1"/>
  <c r="S299" i="18" s="1"/>
  <c r="T299" i="18" s="1"/>
  <c r="S283" i="18" a="1"/>
  <c r="S283" i="18" s="1"/>
  <c r="T283" i="18" s="1"/>
  <c r="S267" i="18" a="1"/>
  <c r="S267" i="18" s="1"/>
  <c r="T267" i="18" s="1"/>
  <c r="S251" i="18" a="1"/>
  <c r="S251" i="18" s="1"/>
  <c r="T251" i="18" s="1"/>
  <c r="S235" i="18" a="1"/>
  <c r="S235" i="18" s="1"/>
  <c r="T235" i="18" s="1"/>
  <c r="S219" i="18" a="1"/>
  <c r="S219" i="18" s="1"/>
  <c r="S203" i="18" a="1"/>
  <c r="S203" i="18" s="1"/>
  <c r="T203" i="18" s="1"/>
  <c r="S188" i="18" a="1"/>
  <c r="S188" i="18" s="1"/>
  <c r="S177" i="18" a="1"/>
  <c r="S177" i="18" s="1"/>
  <c r="T177" i="18" s="1"/>
  <c r="S162" i="18" a="1"/>
  <c r="S162" i="18" s="1"/>
  <c r="T162" i="18" s="1"/>
  <c r="S146" i="18" a="1"/>
  <c r="S146" i="18" s="1"/>
  <c r="T146" i="18" s="1"/>
  <c r="S130" i="18" a="1"/>
  <c r="S130" i="18" s="1"/>
  <c r="T130" i="18" s="1"/>
  <c r="S113" i="18" a="1"/>
  <c r="S113" i="18" s="1"/>
  <c r="T113" i="18" s="1"/>
  <c r="S90" i="18" a="1"/>
  <c r="S90" i="18" s="1"/>
  <c r="S58" i="18" a="1"/>
  <c r="S58" i="18" s="1"/>
  <c r="T58" i="18" s="1"/>
  <c r="S5" i="18" a="1"/>
  <c r="S5" i="18" s="1"/>
  <c r="T5" i="18" s="1"/>
  <c r="S4" i="18" a="1"/>
  <c r="S4" i="18" s="1"/>
  <c r="S74" i="18" a="1"/>
  <c r="S74" i="18" s="1"/>
  <c r="T74" i="18" s="1"/>
  <c r="S52" i="18" a="1"/>
  <c r="S52" i="18" s="1"/>
  <c r="S33" i="18" a="1"/>
  <c r="S33" i="18" s="1"/>
  <c r="T33" i="18" s="1"/>
  <c r="S23" i="18" a="1"/>
  <c r="S23" i="18" s="1"/>
  <c r="T23" i="18" s="1"/>
  <c r="S22" i="18" a="1"/>
  <c r="S22" i="18" s="1"/>
  <c r="T22" i="18" s="1"/>
  <c r="S25" i="18" a="1"/>
  <c r="S25" i="18" s="1"/>
  <c r="T25" i="18" s="1"/>
  <c r="S68" i="18" a="1"/>
  <c r="S68" i="18" s="1"/>
  <c r="T68" i="18" s="1"/>
  <c r="S49" i="18" a="1"/>
  <c r="S49" i="18" s="1"/>
  <c r="S21" i="18" a="1"/>
  <c r="S21" i="18" s="1"/>
  <c r="S20" i="18" a="1"/>
  <c r="S20" i="18" s="1"/>
  <c r="T20" i="18" s="1"/>
  <c r="S19" i="18" a="1"/>
  <c r="S19" i="18" s="1"/>
  <c r="T19" i="18" s="1"/>
  <c r="S18" i="18" a="1"/>
  <c r="S18" i="18" s="1"/>
  <c r="T18" i="18" s="1"/>
  <c r="T98" i="18"/>
  <c r="T226" i="18"/>
  <c r="T210" i="18"/>
  <c r="T77" i="18"/>
  <c r="T61" i="18"/>
  <c r="T167" i="18"/>
  <c r="T151" i="18"/>
  <c r="T135" i="18"/>
  <c r="T119" i="18"/>
  <c r="T86" i="18"/>
  <c r="T213" i="18"/>
  <c r="T51" i="18"/>
  <c r="T99" i="18"/>
  <c r="T222" i="18"/>
  <c r="T40" i="18"/>
  <c r="T92" i="18"/>
  <c r="T87" i="18"/>
  <c r="T71" i="18"/>
  <c r="T160" i="18"/>
  <c r="T144" i="18"/>
  <c r="T233" i="18"/>
  <c r="S6" i="18" a="1"/>
  <c r="S6" i="18" s="1"/>
  <c r="T6" i="18" s="1"/>
  <c r="S15" i="18" a="1"/>
  <c r="S15" i="18" s="1"/>
  <c r="T15" i="18" s="1"/>
  <c r="T12" i="18"/>
  <c r="S110" i="18" a="1"/>
  <c r="S110" i="18" s="1"/>
  <c r="T110" i="18" s="1"/>
  <c r="S94" i="18" a="1"/>
  <c r="S94" i="18" s="1"/>
  <c r="T94" i="18" s="1"/>
  <c r="S78" i="18" a="1"/>
  <c r="S78" i="18" s="1"/>
  <c r="T78" i="18" s="1"/>
  <c r="S62" i="18" a="1"/>
  <c r="S62" i="18" s="1"/>
  <c r="T62" i="18" s="1"/>
  <c r="S46" i="18" a="1"/>
  <c r="S46" i="18" s="1"/>
  <c r="T46" i="18" s="1"/>
  <c r="S29" i="18" a="1"/>
  <c r="S29" i="18" s="1"/>
  <c r="S26" i="18" a="1"/>
  <c r="S26" i="18" s="1"/>
  <c r="S10" i="18" a="1"/>
  <c r="S10" i="18" s="1"/>
  <c r="T10" i="18" s="1"/>
  <c r="S16" i="18" a="1"/>
  <c r="S16" i="18" s="1"/>
  <c r="T16" i="18" s="1"/>
  <c r="S28" i="18" a="1"/>
  <c r="S28" i="18" s="1"/>
  <c r="T28" i="18" s="1"/>
  <c r="T148" i="18"/>
  <c r="T193" i="18"/>
  <c r="T93" i="18"/>
  <c r="T214" i="18"/>
  <c r="T80" i="18"/>
  <c r="T64" i="18"/>
  <c r="T48" i="18"/>
  <c r="T185" i="18"/>
  <c r="T234" i="18"/>
  <c r="T242" i="18"/>
  <c r="T238" i="18"/>
  <c r="T188" i="18" l="1"/>
  <c r="T184" i="18"/>
  <c r="T41" i="18"/>
  <c r="T176" i="18"/>
  <c r="T202" i="18"/>
  <c r="T198" i="18"/>
  <c r="T134" i="18"/>
  <c r="T9" i="18"/>
  <c r="T54" i="18"/>
  <c r="T186" i="18"/>
  <c r="T26" i="18"/>
  <c r="T29" i="18"/>
  <c r="T52" i="18"/>
  <c r="T100" i="18"/>
  <c r="T49" i="18"/>
  <c r="T8" i="18"/>
  <c r="T11" i="18"/>
  <c r="T206" i="18"/>
  <c r="T230" i="18"/>
  <c r="T96" i="18"/>
  <c r="T190" i="18"/>
  <c r="T178" i="18"/>
  <c r="T42" i="18"/>
  <c r="T108" i="18"/>
  <c r="T103" i="18"/>
  <c r="T154" i="18"/>
  <c r="T149" i="18"/>
  <c r="T4" i="18"/>
  <c r="T120" i="18"/>
  <c r="T91" i="18"/>
  <c r="T21" i="18"/>
  <c r="T223" i="18"/>
  <c r="T90" i="18"/>
  <c r="T219" i="18"/>
  <c r="T243" i="18"/>
  <c r="T217" i="18"/>
  <c r="T225" i="18"/>
  <c r="T67" i="18"/>
  <c r="T118" i="18"/>
  <c r="T145" i="18"/>
  <c r="T169" i="18"/>
  <c r="T237" i="18"/>
  <c r="T158" i="18"/>
  <c r="T126" i="18"/>
  <c r="T139" i="18"/>
  <c r="T142" i="18"/>
  <c r="T155" i="18"/>
  <c r="T122" i="18"/>
  <c r="T57" i="18"/>
  <c r="T123" i="18"/>
  <c r="T143" i="18"/>
  <c r="T171" i="18"/>
  <c r="T221" i="18"/>
  <c r="T161" i="18"/>
  <c r="T174" i="18"/>
  <c r="T129" i="18"/>
  <c r="T231" i="18"/>
  <c r="T138" i="18"/>
  <c r="T73" i="18"/>
  <c r="T45" i="18"/>
  <c r="T187" i="18"/>
  <c r="T204" i="18"/>
  <c r="T200" i="18"/>
  <c r="O23" i="18" l="1"/>
  <c r="O16" i="18"/>
  <c r="O43" i="18"/>
  <c r="O29" i="18"/>
  <c r="O52" i="18"/>
  <c r="O54" i="18"/>
  <c r="O24" i="18"/>
  <c r="O32" i="18"/>
  <c r="O38" i="18"/>
  <c r="O37" i="18"/>
  <c r="O22" i="18"/>
  <c r="O132" i="18"/>
  <c r="O147" i="18"/>
  <c r="O199" i="18"/>
  <c r="O281" i="18"/>
  <c r="O59" i="18"/>
  <c r="O152" i="18"/>
  <c r="O4" i="18"/>
  <c r="O7" i="18"/>
  <c r="O94" i="18"/>
  <c r="O5" i="18"/>
  <c r="O28" i="18"/>
  <c r="O39" i="18"/>
  <c r="O10" i="18"/>
  <c r="O42" i="18"/>
  <c r="O65" i="18"/>
  <c r="O30" i="18"/>
  <c r="O27" i="18"/>
  <c r="O9" i="18"/>
  <c r="O18" i="18"/>
  <c r="O35" i="18"/>
  <c r="O40" i="18"/>
  <c r="O56" i="18"/>
  <c r="O14" i="18"/>
  <c r="O20" i="18"/>
  <c r="O21" i="18"/>
  <c r="O8" i="18"/>
  <c r="O31" i="18"/>
  <c r="O11" i="18"/>
  <c r="O36" i="18"/>
  <c r="O41" i="18"/>
  <c r="O48" i="18"/>
  <c r="O19" i="18"/>
  <c r="O12" i="18"/>
  <c r="O34" i="18"/>
  <c r="O44" i="18"/>
  <c r="O50" i="18"/>
  <c r="O51" i="18"/>
  <c r="O25" i="18"/>
  <c r="O26" i="18"/>
  <c r="O45" i="18"/>
  <c r="O13" i="18"/>
  <c r="O33" i="18"/>
  <c r="O17" i="18"/>
  <c r="O73" i="18"/>
  <c r="O6" i="18"/>
  <c r="O187" i="18"/>
  <c r="O224" i="18"/>
  <c r="O62" i="18"/>
  <c r="O47" i="18"/>
  <c r="O46" i="18"/>
  <c r="O55" i="18"/>
  <c r="O49" i="18"/>
  <c r="O99" i="18"/>
  <c r="O53" i="18"/>
  <c r="O239" i="18"/>
  <c r="O83" i="18"/>
  <c r="O128" i="18"/>
  <c r="O176" i="18"/>
  <c r="O157" i="18"/>
  <c r="O274" i="18"/>
  <c r="O247" i="18"/>
  <c r="O285" i="18"/>
  <c r="O282" i="18"/>
  <c r="O227" i="18"/>
  <c r="O294" i="18"/>
  <c r="O246" i="18"/>
  <c r="O289" i="18"/>
  <c r="O290" i="18"/>
  <c r="O302" i="18"/>
  <c r="O134" i="18"/>
  <c r="O192" i="18"/>
  <c r="O155" i="18"/>
  <c r="O205" i="18"/>
  <c r="O85" i="18"/>
  <c r="O116" i="18"/>
  <c r="O171" i="18"/>
  <c r="O58" i="18"/>
  <c r="O194" i="18"/>
  <c r="O117" i="18"/>
  <c r="O119" i="18"/>
  <c r="O66" i="18"/>
  <c r="O324" i="18"/>
  <c r="O61" i="18"/>
  <c r="O188" i="18"/>
  <c r="O233" i="18"/>
  <c r="O63" i="18"/>
  <c r="O102" i="18"/>
  <c r="O71" i="18"/>
  <c r="O151" i="18"/>
  <c r="O57" i="18"/>
  <c r="O193" i="18"/>
  <c r="O202" i="18"/>
  <c r="O98" i="18"/>
  <c r="O167" i="18"/>
  <c r="O69" i="18"/>
  <c r="O138" i="18"/>
  <c r="O72" i="18"/>
  <c r="O242" i="18"/>
  <c r="O298" i="18"/>
  <c r="O60" i="18"/>
  <c r="O263" i="18"/>
  <c r="O258" i="18"/>
  <c r="O278" i="18"/>
  <c r="O244" i="18"/>
  <c r="O74" i="18"/>
  <c r="O67" i="18"/>
  <c r="O82" i="18"/>
  <c r="O70" i="18"/>
  <c r="O64" i="18"/>
  <c r="O309" i="18"/>
  <c r="O68" i="18"/>
  <c r="O133" i="18"/>
  <c r="O81" i="18"/>
  <c r="O185" i="18"/>
  <c r="O77" i="18"/>
  <c r="O93" i="18"/>
  <c r="O200" i="18"/>
  <c r="O310" i="18"/>
  <c r="O174" i="18"/>
  <c r="O143" i="18"/>
  <c r="O236" i="18"/>
  <c r="O225" i="18"/>
  <c r="O136" i="18"/>
  <c r="O265" i="18"/>
  <c r="O270" i="18"/>
  <c r="O250" i="18"/>
  <c r="O275" i="18"/>
  <c r="O284" i="18"/>
  <c r="O276" i="18"/>
  <c r="O249" i="18"/>
  <c r="O254" i="18"/>
  <c r="O280" i="18"/>
  <c r="O279" i="18"/>
  <c r="O269" i="18"/>
  <c r="O297" i="18"/>
  <c r="O293" i="18"/>
  <c r="O273" i="18"/>
  <c r="O272" i="18"/>
  <c r="O131" i="18"/>
  <c r="O219" i="18"/>
  <c r="O220" i="18"/>
  <c r="O103" i="18"/>
  <c r="O120" i="18"/>
  <c r="O148" i="18"/>
  <c r="O209" i="18"/>
  <c r="O96" i="18"/>
  <c r="O158" i="18"/>
  <c r="O139" i="18"/>
  <c r="O214" i="18"/>
  <c r="O162" i="18"/>
  <c r="O135" i="18"/>
  <c r="O217" i="18"/>
  <c r="O95" i="18"/>
  <c r="O210" i="18"/>
  <c r="O304" i="18"/>
  <c r="O146" i="18"/>
  <c r="O166" i="18"/>
  <c r="O179" i="18"/>
  <c r="O121" i="18"/>
  <c r="O216" i="18"/>
  <c r="O78" i="18"/>
  <c r="O221" i="18"/>
  <c r="O80" i="18"/>
  <c r="O111" i="18"/>
  <c r="O163" i="18"/>
  <c r="O234" i="18"/>
  <c r="O173" i="18"/>
  <c r="O105" i="18"/>
  <c r="O149" i="18"/>
  <c r="O197" i="18"/>
  <c r="O177" i="18"/>
  <c r="O306" i="18"/>
  <c r="O191" i="18"/>
  <c r="O169" i="18"/>
  <c r="O195" i="18"/>
  <c r="O84" i="18"/>
  <c r="O178" i="18"/>
  <c r="O164" i="18"/>
  <c r="O208" i="18"/>
  <c r="O123" i="18"/>
  <c r="O101" i="18"/>
  <c r="O110" i="18"/>
  <c r="O108" i="18"/>
  <c r="O292" i="18"/>
  <c r="O303" i="18"/>
  <c r="O256" i="18"/>
  <c r="O261" i="18"/>
  <c r="O296" i="18"/>
  <c r="O262" i="18"/>
  <c r="O266" i="18"/>
  <c r="O287" i="18"/>
  <c r="O299" i="18"/>
  <c r="O245" i="18"/>
  <c r="O253" i="18"/>
  <c r="O257" i="18"/>
  <c r="O260" i="18"/>
  <c r="O288" i="18"/>
  <c r="O300" i="18"/>
  <c r="O264" i="18"/>
  <c r="O277" i="18"/>
  <c r="O127" i="18"/>
  <c r="O90" i="18"/>
  <c r="O92" i="18"/>
  <c r="O137" i="18"/>
  <c r="O165" i="18"/>
  <c r="O196" i="18"/>
  <c r="O113" i="18"/>
  <c r="O154" i="18"/>
  <c r="O307" i="18"/>
  <c r="O76" i="18"/>
  <c r="O106" i="18"/>
  <c r="O126" i="18"/>
  <c r="O159" i="18"/>
  <c r="O212" i="18"/>
  <c r="O232" i="18"/>
  <c r="O104" i="18"/>
  <c r="O186" i="18"/>
  <c r="O140" i="18"/>
  <c r="O142" i="18"/>
  <c r="O175" i="18"/>
  <c r="O226" i="18"/>
  <c r="O115" i="18"/>
  <c r="O184" i="18"/>
  <c r="O183" i="18"/>
  <c r="O118" i="18"/>
  <c r="O97" i="18"/>
  <c r="O308" i="18"/>
  <c r="O144" i="18"/>
  <c r="O150" i="18"/>
  <c r="O238" i="18"/>
  <c r="O215" i="18"/>
  <c r="O130" i="18"/>
  <c r="O237" i="18"/>
  <c r="O241" i="18"/>
  <c r="O251" i="18"/>
  <c r="O268" i="18"/>
  <c r="O291" i="18"/>
  <c r="O255" i="18"/>
  <c r="O240" i="18"/>
  <c r="O286" i="18"/>
  <c r="O243" i="18"/>
  <c r="O252" i="18"/>
  <c r="O267" i="18"/>
  <c r="O301" i="18"/>
  <c r="O271" i="18"/>
  <c r="O283" i="18"/>
  <c r="O295" i="18"/>
  <c r="O259" i="18"/>
  <c r="O248" i="18"/>
  <c r="O222" i="18"/>
  <c r="O189" i="18"/>
  <c r="O201" i="18"/>
  <c r="O87" i="18"/>
  <c r="O213" i="18"/>
  <c r="O114" i="18"/>
  <c r="O311" i="18"/>
  <c r="O125" i="18"/>
  <c r="O89" i="18"/>
  <c r="O100" i="18"/>
  <c r="O161" i="18"/>
  <c r="O235" i="18"/>
  <c r="O91" i="18"/>
  <c r="O124" i="18"/>
  <c r="O141" i="18"/>
  <c r="O170" i="18"/>
  <c r="O190" i="18"/>
  <c r="O223" i="18"/>
  <c r="O325" i="18"/>
  <c r="O112" i="18"/>
  <c r="O129" i="18"/>
  <c r="O168" i="18"/>
  <c r="O86" i="18"/>
  <c r="O107" i="18"/>
  <c r="O204" i="18"/>
  <c r="O122" i="18"/>
  <c r="O206" i="18"/>
  <c r="O231" i="18"/>
  <c r="O79" i="18"/>
  <c r="O207" i="18"/>
  <c r="O203" i="18"/>
  <c r="O172" i="18"/>
  <c r="O88" i="18"/>
  <c r="O211" i="18"/>
  <c r="O180" i="18"/>
  <c r="O160" i="18"/>
  <c r="O198" i="18"/>
  <c r="O156" i="18"/>
  <c r="O75" i="18"/>
  <c r="O181" i="18"/>
  <c r="O305" i="18"/>
  <c r="O109" i="18"/>
  <c r="O229" i="18"/>
  <c r="O182" i="18"/>
  <c r="O145" i="18"/>
  <c r="O230" i="18"/>
  <c r="O153" i="18"/>
  <c r="O228" i="18"/>
  <c r="O3" i="18"/>
  <c r="O15" i="18"/>
  <c r="O218" i="1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<sst xmlns="http://schemas.openxmlformats.org/spreadsheetml/2006/main" count="17007" uniqueCount="6274">
  <si>
    <t>Select One</t>
  </si>
  <si>
    <t>N/A</t>
  </si>
  <si>
    <t xml:space="preserve"> </t>
  </si>
  <si>
    <t>select</t>
  </si>
  <si>
    <t>Rate</t>
  </si>
  <si>
    <t>Budget Worksheet Dropdowns</t>
  </si>
  <si>
    <t>YesNo</t>
  </si>
  <si>
    <t>SW</t>
  </si>
  <si>
    <t>Yes</t>
  </si>
  <si>
    <t>TA</t>
  </si>
  <si>
    <t>March Eco Dis</t>
  </si>
  <si>
    <t>per hour</t>
  </si>
  <si>
    <t>No</t>
  </si>
  <si>
    <t>NT</t>
  </si>
  <si>
    <t>March Eco Dis x 1.6</t>
  </si>
  <si>
    <t>per day</t>
  </si>
  <si>
    <t>CL</t>
  </si>
  <si>
    <t xml:space="preserve">Other </t>
  </si>
  <si>
    <t>flat</t>
  </si>
  <si>
    <t>YesNoNA</t>
  </si>
  <si>
    <t>Budget Categories</t>
  </si>
  <si>
    <t>Administrator Salaries</t>
  </si>
  <si>
    <t xml:space="preserve">Grant Program Manager/Coordinator </t>
  </si>
  <si>
    <t>InstructionalProf Staff Salaries</t>
  </si>
  <si>
    <t xml:space="preserve">Classroom Teachers  </t>
  </si>
  <si>
    <t xml:space="preserve">Instructional Coaches </t>
  </si>
  <si>
    <t xml:space="preserve">Certified Specialist Teachers (providing individualized instruction)  </t>
  </si>
  <si>
    <t xml:space="preserve">Instructional Coordinators and Team Leaders  </t>
  </si>
  <si>
    <t xml:space="preserve">Medical / Therapeutic Services </t>
  </si>
  <si>
    <t xml:space="preserve">Librarians and Media Center Directors </t>
  </si>
  <si>
    <t xml:space="preserve">Professional Development Directors/Coordinators  </t>
  </si>
  <si>
    <t xml:space="preserve">Guidance or School Adjustment Counselors, Social Workers  </t>
  </si>
  <si>
    <t xml:space="preserve">Psychological Service Providers </t>
  </si>
  <si>
    <t xml:space="preserve">School Physicians and School Nurses  </t>
  </si>
  <si>
    <t xml:space="preserve">Other  </t>
  </si>
  <si>
    <t>Support Staff Salaries</t>
  </si>
  <si>
    <t xml:space="preserve">Non-Clerical Paraprofessionals/Instructional Assistants </t>
  </si>
  <si>
    <t xml:space="preserve">Secretary/Bookkeeper/Clerical Support  </t>
  </si>
  <si>
    <t>Parent Liaisons</t>
  </si>
  <si>
    <t>Stipends</t>
  </si>
  <si>
    <t>Teacher/ Instructional Staff Professional Days</t>
  </si>
  <si>
    <t xml:space="preserve">Administrators </t>
  </si>
  <si>
    <t>Support Staff</t>
  </si>
  <si>
    <t>Travel</t>
  </si>
  <si>
    <t>Grant Program Manager/Coordinator (supervisory)</t>
  </si>
  <si>
    <t xml:space="preserve">Certified Classroom Teachers (providing group instruction) </t>
  </si>
  <si>
    <t>Certified Specialist Teachers (providing individualized instruction)</t>
  </si>
  <si>
    <t>Non-Clerical Paraprofessionals/Instructional Assistants</t>
  </si>
  <si>
    <t>Contractual Services</t>
  </si>
  <si>
    <t xml:space="preserve">Instructional Services </t>
  </si>
  <si>
    <t xml:space="preserve">Consultants/Professional  Development for Teachers &amp; Support Staff </t>
  </si>
  <si>
    <t>Substitutes (long and/or short term)</t>
  </si>
  <si>
    <t xml:space="preserve">Secretary/Bookkeeper/Clerical Support </t>
  </si>
  <si>
    <t xml:space="preserve">Contracted Service Providers -- Private School Services </t>
  </si>
  <si>
    <t xml:space="preserve">Contracted Services Providers -- Other Student Services </t>
  </si>
  <si>
    <t>Supplies and Materials</t>
  </si>
  <si>
    <t xml:space="preserve">Textbooks and Related Software/Media/Materials </t>
  </si>
  <si>
    <t>Instructional Technology</t>
  </si>
  <si>
    <t>Other Instructional Materials (non-testing/assessment)</t>
  </si>
  <si>
    <t>Testing and Assessment Materials</t>
  </si>
  <si>
    <t xml:space="preserve">General Classroom Supplies </t>
  </si>
  <si>
    <t xml:space="preserve">Office Supplies  </t>
  </si>
  <si>
    <t>Other costs</t>
  </si>
  <si>
    <t>Memberships/Subscriptions</t>
  </si>
  <si>
    <t xml:space="preserve">Advertising  </t>
  </si>
  <si>
    <t xml:space="preserve">Student Transportation Services </t>
  </si>
  <si>
    <t>Maintenance of Equipment</t>
  </si>
  <si>
    <t xml:space="preserve">Maintenance of Technology </t>
  </si>
  <si>
    <t xml:space="preserve">Tuition to Non-Public Schools </t>
  </si>
  <si>
    <t xml:space="preserve">Tuition to Out-of-State Schools </t>
  </si>
  <si>
    <t>Tuition to Collaboratives</t>
  </si>
  <si>
    <t xml:space="preserve">Rental Lease of Buildings  </t>
  </si>
  <si>
    <t xml:space="preserve">Utility Services/ Telephone </t>
  </si>
  <si>
    <t>Workbook Information</t>
  </si>
  <si>
    <t>District Information</t>
  </si>
  <si>
    <t>District value</t>
  </si>
  <si>
    <t>Liasons</t>
  </si>
  <si>
    <t>District Name:</t>
  </si>
  <si>
    <t>district code</t>
  </si>
  <si>
    <t>Name</t>
  </si>
  <si>
    <t>Address1</t>
  </si>
  <si>
    <t>Phone</t>
  </si>
  <si>
    <t>Address2</t>
  </si>
  <si>
    <t>Email</t>
  </si>
  <si>
    <t>City, State, ZIP</t>
  </si>
  <si>
    <t>District Enrollment</t>
  </si>
  <si>
    <t>EL Enrollment</t>
  </si>
  <si>
    <t>Low Inc Methods TI</t>
  </si>
  <si>
    <t>SELECT ONE</t>
  </si>
  <si>
    <t>TitleI Status</t>
  </si>
  <si>
    <t>Oct Eco Dis</t>
  </si>
  <si>
    <t>Oct Eco Dis x 1.6</t>
  </si>
  <si>
    <t>Homeless Enrollment</t>
  </si>
  <si>
    <t>SLE Gaps</t>
  </si>
  <si>
    <t>Aneesh Sahni</t>
  </si>
  <si>
    <t>781-338-3532</t>
  </si>
  <si>
    <t>aneesh.sahni@doe.mass.edu</t>
  </si>
  <si>
    <t>Alex Lilley</t>
  </si>
  <si>
    <t>781-338-6212</t>
  </si>
  <si>
    <t>alilley@doe.mass.edu</t>
  </si>
  <si>
    <t>Beth O'Connell</t>
  </si>
  <si>
    <t>781-338-3132</t>
  </si>
  <si>
    <t>EO'Connell@doe.mass.edu</t>
  </si>
  <si>
    <t>Deb Walker</t>
  </si>
  <si>
    <t>781-338-3127</t>
  </si>
  <si>
    <t>djwalker@doe.mass.edu</t>
  </si>
  <si>
    <t>Ellie Rounds-Bloom</t>
  </si>
  <si>
    <t>781-338-3128</t>
  </si>
  <si>
    <t>erounds-bloom@doe.mass.edu</t>
  </si>
  <si>
    <t>Julia Foodman</t>
  </si>
  <si>
    <t>781-338-3577</t>
  </si>
  <si>
    <t>jfoodman@doe.mass.edu</t>
  </si>
  <si>
    <t>Russ Fleming</t>
  </si>
  <si>
    <t>781-338-6529</t>
  </si>
  <si>
    <t>RFleming@doe.mass.edu</t>
  </si>
  <si>
    <t>Sue Mazzarella</t>
  </si>
  <si>
    <t>781-338-3587</t>
  </si>
  <si>
    <t>smazzarella@doe.mass.edu</t>
  </si>
  <si>
    <t>DISTRICT</t>
  </si>
  <si>
    <t>OrgName</t>
  </si>
  <si>
    <t>Org Type</t>
  </si>
  <si>
    <t>Function</t>
  </si>
  <si>
    <t>Contact Name</t>
  </si>
  <si>
    <t>ADDR 1</t>
  </si>
  <si>
    <t>ADDR 2</t>
  </si>
  <si>
    <t>City</t>
  </si>
  <si>
    <t>State</t>
  </si>
  <si>
    <t>Zip</t>
  </si>
  <si>
    <t>Liaison's Name</t>
  </si>
  <si>
    <t>Liaison's Number</t>
  </si>
  <si>
    <t>Liaison's Email</t>
  </si>
  <si>
    <t>March 2019 nElCOUNT_sum</t>
  </si>
  <si>
    <t>HOMELESS, K-12</t>
  </si>
  <si>
    <t>SLE Gaps?</t>
  </si>
  <si>
    <t>04450000</t>
  </si>
  <si>
    <t>Abby Kelley Foster Charter Public (District)</t>
  </si>
  <si>
    <t>Charter District</t>
  </si>
  <si>
    <t>Charter School Leader</t>
  </si>
  <si>
    <t>Brian Haas</t>
  </si>
  <si>
    <t>10 New Bond Street</t>
  </si>
  <si>
    <t/>
  </si>
  <si>
    <t>Worcester</t>
  </si>
  <si>
    <t>MA</t>
  </si>
  <si>
    <t>01606</t>
  </si>
  <si>
    <t>00010000</t>
  </si>
  <si>
    <t>Abington</t>
  </si>
  <si>
    <t>Public School District</t>
  </si>
  <si>
    <t>Superintendent</t>
  </si>
  <si>
    <t>Peter Schafer</t>
  </si>
  <si>
    <t>1071 Washington St.</t>
  </si>
  <si>
    <t>02351</t>
  </si>
  <si>
    <t>04120000</t>
  </si>
  <si>
    <t>Academy Of the Pacific Rim Charter Public (District)</t>
  </si>
  <si>
    <t>Spencer Blasdale</t>
  </si>
  <si>
    <t>1 Westinghouse Plaza Bldg B</t>
  </si>
  <si>
    <t>Hyde Park</t>
  </si>
  <si>
    <t>02136</t>
  </si>
  <si>
    <t>06000000</t>
  </si>
  <si>
    <t>Acton-Boxborough</t>
  </si>
  <si>
    <t>Peter Light</t>
  </si>
  <si>
    <t>15 Charter Rd</t>
  </si>
  <si>
    <t>Acton</t>
  </si>
  <si>
    <t>01720</t>
  </si>
  <si>
    <t>00030000</t>
  </si>
  <si>
    <t>Acushnet</t>
  </si>
  <si>
    <t>Paula Bailey</t>
  </si>
  <si>
    <t>708 Middle Road</t>
  </si>
  <si>
    <t>Suite 1</t>
  </si>
  <si>
    <t>02743</t>
  </si>
  <si>
    <t>06030000</t>
  </si>
  <si>
    <t>191 Church St</t>
  </si>
  <si>
    <t>Cheshire</t>
  </si>
  <si>
    <t>01225</t>
  </si>
  <si>
    <t>04300000</t>
  </si>
  <si>
    <t>Advanced Math and Science Academy Charter (District)</t>
  </si>
  <si>
    <t>201 Forest Street</t>
  </si>
  <si>
    <t>Marlborough</t>
  </si>
  <si>
    <t>01752</t>
  </si>
  <si>
    <t>00050000</t>
  </si>
  <si>
    <t>Agawam</t>
  </si>
  <si>
    <t>Steven Lemanski</t>
  </si>
  <si>
    <t>1305 Springfield St</t>
  </si>
  <si>
    <t>Feeding Hills</t>
  </si>
  <si>
    <t>01030</t>
  </si>
  <si>
    <t>Nancy Labrie</t>
  </si>
  <si>
    <t>781-338-3536</t>
  </si>
  <si>
    <t>04090000</t>
  </si>
  <si>
    <t>Alma del Mar Charter School (District)</t>
  </si>
  <si>
    <t>New Bedford</t>
  </si>
  <si>
    <t>02746</t>
  </si>
  <si>
    <t>00070000</t>
  </si>
  <si>
    <t>Amesbury</t>
  </si>
  <si>
    <t>Jared Fulgoni</t>
  </si>
  <si>
    <t>5 Highland Street</t>
  </si>
  <si>
    <t>01913</t>
  </si>
  <si>
    <t>00080000</t>
  </si>
  <si>
    <t>Amherst</t>
  </si>
  <si>
    <t>Michael Morris</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</si>
  <si>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</si>
  <si>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</si>
  <si>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</si>
  <si>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</si>
  <si>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</si>
  <si>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</si>
  <si>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</si>
  <si>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</si>
  <si>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</si>
  <si>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</si>
  <si>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</si>
  <si>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</si>
  <si>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</si>
  <si>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</si>
  <si>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</si>
  <si>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</si>
  <si>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</si>
  <si>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</si>
  <si>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</si>
  <si>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</si>
  <si>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</si>
  <si>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</si>
  <si>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</si>
  <si>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</si>
  <si>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</si>
  <si>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</si>
  <si>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</si>
  <si>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</si>
  <si>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</si>
  <si>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</si>
  <si>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</si>
  <si>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</si>
  <si>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</si>
  <si>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</si>
  <si>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</si>
  <si>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</si>
  <si>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Darcy Fernandes</t>
  </si>
  <si>
    <t>1062 Pleasant Street</t>
  </si>
  <si>
    <t>Athol</t>
  </si>
  <si>
    <t>01331</t>
  </si>
  <si>
    <t>04910000</t>
  </si>
  <si>
    <t>Atlantis Charter (District)</t>
  </si>
  <si>
    <t>Robert Beatty</t>
  </si>
  <si>
    <t>991 Jefferson St</t>
  </si>
  <si>
    <t>02721</t>
  </si>
  <si>
    <t>00160000</t>
  </si>
  <si>
    <t>Attleboro</t>
  </si>
  <si>
    <t>David Sawyer</t>
  </si>
  <si>
    <t>100 Rathbun Willard Drive</t>
  </si>
  <si>
    <t>02703</t>
  </si>
  <si>
    <t>00170000</t>
  </si>
  <si>
    <t>Auburn</t>
  </si>
  <si>
    <t>Maryellen Brunelle</t>
  </si>
  <si>
    <t>5 West Street</t>
  </si>
  <si>
    <t>01501</t>
  </si>
  <si>
    <t>00180000</t>
  </si>
  <si>
    <t>Avon</t>
  </si>
  <si>
    <t>Christine Godino</t>
  </si>
  <si>
    <t>1 Patrick Clark Drive</t>
  </si>
  <si>
    <t>02322</t>
  </si>
  <si>
    <t>06160000</t>
  </si>
  <si>
    <t>Ayer Shirley School District</t>
  </si>
  <si>
    <t>Mary Malone</t>
  </si>
  <si>
    <t>115 Washington Street</t>
  </si>
  <si>
    <t>Ayer</t>
  </si>
  <si>
    <t>01432</t>
  </si>
  <si>
    <t>00200000</t>
  </si>
  <si>
    <t>Barnstable</t>
  </si>
  <si>
    <t>Meg Mayo-Brown</t>
  </si>
  <si>
    <t>P O Box 955</t>
  </si>
  <si>
    <t>Hyannis</t>
  </si>
  <si>
    <t>02601</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</si>
  <si>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</si>
  <si>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</si>
  <si>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</si>
  <si>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</si>
  <si>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</si>
  <si>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</si>
  <si>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</si>
  <si>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</si>
  <si>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</si>
  <si>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</si>
  <si>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</si>
  <si>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</si>
  <si>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</si>
  <si>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</si>
  <si>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</si>
  <si>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</si>
  <si>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</si>
  <si>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</si>
  <si>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</si>
  <si>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</si>
  <si>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</si>
  <si>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</si>
  <si>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</si>
  <si>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</si>
  <si>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</si>
  <si>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</si>
  <si>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</si>
  <si>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</si>
  <si>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</si>
  <si>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</si>
  <si>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</si>
  <si>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</si>
  <si>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 (District)</t>
  </si>
  <si>
    <t>Heather Zolnowski</t>
  </si>
  <si>
    <t>Franklin</t>
  </si>
  <si>
    <t>02038</t>
  </si>
  <si>
    <t>Salem</t>
  </si>
  <si>
    <t>01970</t>
  </si>
  <si>
    <t>00270000</t>
  </si>
  <si>
    <t>Berkley</t>
  </si>
  <si>
    <t>Thomas Lynch</t>
  </si>
  <si>
    <t>21 North Main Street</t>
  </si>
  <si>
    <t>02779</t>
  </si>
  <si>
    <t>04140000</t>
  </si>
  <si>
    <t>Berkshire Arts and Technology Charter Public (District)</t>
  </si>
  <si>
    <t>James White</t>
  </si>
  <si>
    <t>1 Commercial Pl</t>
  </si>
  <si>
    <t>PO Box 267</t>
  </si>
  <si>
    <t>Adams</t>
  </si>
  <si>
    <t>01220</t>
  </si>
  <si>
    <t>06180000</t>
  </si>
  <si>
    <t>Berkshire Hills</t>
  </si>
  <si>
    <t>Peter Dillon</t>
  </si>
  <si>
    <t>50 Main Street</t>
  </si>
  <si>
    <t>PO Box 617</t>
  </si>
  <si>
    <t>Stockbridge</t>
  </si>
  <si>
    <t>01262</t>
  </si>
  <si>
    <t>06200000</t>
  </si>
  <si>
    <t>Berlin-Boylston</t>
  </si>
  <si>
    <t>Jeffrey Zanghi</t>
  </si>
  <si>
    <t>215 Main Street</t>
  </si>
  <si>
    <t>Boylston</t>
  </si>
  <si>
    <t>01505</t>
  </si>
  <si>
    <t>00300000</t>
  </si>
  <si>
    <t>Beverly</t>
  </si>
  <si>
    <t>70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</si>
  <si>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</si>
  <si>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</si>
  <si>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</si>
  <si>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</si>
  <si>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</si>
  <si>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</si>
  <si>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</si>
  <si>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</si>
  <si>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</si>
  <si>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</si>
  <si>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</si>
  <si>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</si>
  <si>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</si>
  <si>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</si>
  <si>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Jason Defalco</t>
  </si>
  <si>
    <t>175 Lincoln Street</t>
  </si>
  <si>
    <t>Blackstone</t>
  </si>
  <si>
    <t>01504</t>
  </si>
  <si>
    <t>08060000</t>
  </si>
  <si>
    <t>Blue Hills Regional Vocational Technical</t>
  </si>
  <si>
    <t>800 Randolph Street</t>
  </si>
  <si>
    <t>Canton</t>
  </si>
  <si>
    <t>02021</t>
  </si>
  <si>
    <t>00350000</t>
  </si>
  <si>
    <t>Boston</t>
  </si>
  <si>
    <t>2300 Washington Street</t>
  </si>
  <si>
    <t>Roxbury</t>
  </si>
  <si>
    <t>02119</t>
  </si>
  <si>
    <t>04490000</t>
  </si>
  <si>
    <t>Boston Collegiate Charter (District)</t>
  </si>
  <si>
    <t>Shannah Varon</t>
  </si>
  <si>
    <t>11 Mayhew Street</t>
  </si>
  <si>
    <t>Dorchester</t>
  </si>
  <si>
    <t>02125</t>
  </si>
  <si>
    <t>04240000</t>
  </si>
  <si>
    <t>Boston Day and Evening Academy Charter (District)</t>
  </si>
  <si>
    <t>Alison Hramiec</t>
  </si>
  <si>
    <t>20 Kearsarge Ave</t>
  </si>
  <si>
    <t>04110000</t>
  </si>
  <si>
    <t>Boston Green Academy Horace Mann Charter School (District)</t>
  </si>
  <si>
    <t>Matthew Holzer</t>
  </si>
  <si>
    <t>20 Warren St.</t>
  </si>
  <si>
    <t>Brighton</t>
  </si>
  <si>
    <t>02135</t>
  </si>
  <si>
    <t>04160000</t>
  </si>
  <si>
    <t>Boston Preparatory Charter Public (District)</t>
  </si>
  <si>
    <t>Sharon Liszanckie</t>
  </si>
  <si>
    <t>885 River Street</t>
  </si>
  <si>
    <t>04810000</t>
  </si>
  <si>
    <t>Boston Renaissance Charter Public (District)</t>
  </si>
  <si>
    <t>Alexandra Banhares-Buckmire</t>
  </si>
  <si>
    <t>1415 Hyde Park Ave</t>
  </si>
  <si>
    <t>00360000</t>
  </si>
  <si>
    <t>Bourne</t>
  </si>
  <si>
    <t>Steven Lamarche</t>
  </si>
  <si>
    <t>36 Sandwich Rd</t>
  </si>
  <si>
    <t>02532</t>
  </si>
  <si>
    <t>00380000</t>
  </si>
  <si>
    <t>Boxford</t>
  </si>
  <si>
    <t>Scott Morrison</t>
  </si>
  <si>
    <t>28 Middleton Road</t>
  </si>
  <si>
    <t>01921</t>
  </si>
  <si>
    <t>00400000</t>
  </si>
  <si>
    <t>Braintree</t>
  </si>
  <si>
    <t>Frank Hackett</t>
  </si>
  <si>
    <t>348 Pond Street</t>
  </si>
  <si>
    <t>02184</t>
  </si>
  <si>
    <t>00410000</t>
  </si>
  <si>
    <t>Brewster</t>
  </si>
  <si>
    <t>Thomas Conrad</t>
  </si>
  <si>
    <t>78 Eldredge Pkwy</t>
  </si>
  <si>
    <t>Orleans</t>
  </si>
  <si>
    <t>02653</t>
  </si>
  <si>
    <t>04170000</t>
  </si>
  <si>
    <t>Bridge Boston Charter School (District)</t>
  </si>
  <si>
    <t>Craig Martin</t>
  </si>
  <si>
    <t>435 Warren St.</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</si>
  <si>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</si>
  <si>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</si>
  <si>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</si>
  <si>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</si>
  <si>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</si>
  <si>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</si>
  <si>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</si>
  <si>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</si>
  <si>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</si>
  <si>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</si>
  <si>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</si>
  <si>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</si>
  <si>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</si>
  <si>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</si>
  <si>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Adele Sands</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</si>
  <si>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</si>
  <si>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</si>
  <si>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</si>
  <si>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</si>
  <si>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</si>
  <si>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</si>
  <si>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</si>
  <si>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</si>
  <si>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</si>
  <si>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</si>
  <si>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</si>
  <si>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</si>
  <si>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</si>
  <si>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</si>
  <si>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04280000</t>
  </si>
  <si>
    <t>Brooke Charter School (District)</t>
  </si>
  <si>
    <t>Kimberly Steadman</t>
  </si>
  <si>
    <t>190 Cummins Highway</t>
  </si>
  <si>
    <t>Roslindale</t>
  </si>
  <si>
    <t>02131</t>
  </si>
  <si>
    <t>00450000</t>
  </si>
  <si>
    <t>Brookfield</t>
  </si>
  <si>
    <t>320 Brookfield Rd</t>
  </si>
  <si>
    <t>00460000</t>
  </si>
  <si>
    <t>Brookline</t>
  </si>
  <si>
    <t>333 Washington Street</t>
  </si>
  <si>
    <t>02445</t>
  </si>
  <si>
    <t>00480000</t>
  </si>
  <si>
    <t>Burlington</t>
  </si>
  <si>
    <t>Eric Conti</t>
  </si>
  <si>
    <t>123 Cambridge Street</t>
  </si>
  <si>
    <t>01803</t>
  </si>
  <si>
    <t>00490000</t>
  </si>
  <si>
    <t>Kenneth Salim</t>
  </si>
  <si>
    <t>02141</t>
  </si>
  <si>
    <t>00500000</t>
  </si>
  <si>
    <t>Jennifer Fischer-Mueller</t>
  </si>
  <si>
    <t>960 Washington Street</t>
  </si>
  <si>
    <t>04320000</t>
  </si>
  <si>
    <t>Cape Cod Lighthouse Charter (District)</t>
  </si>
  <si>
    <t>Paul Niles</t>
  </si>
  <si>
    <t>195 Route 137</t>
  </si>
  <si>
    <t>East Harwich</t>
  </si>
  <si>
    <t>02645</t>
  </si>
  <si>
    <t>08150000</t>
  </si>
  <si>
    <t>Cape Cod Regional Vocational Technical</t>
  </si>
  <si>
    <t>Robert Sanborn</t>
  </si>
  <si>
    <t>351 Pleasant Lake Avenue</t>
  </si>
  <si>
    <t>Harwich</t>
  </si>
  <si>
    <t>00510000</t>
  </si>
  <si>
    <t>Carlisle</t>
  </si>
  <si>
    <t>James O'Shea</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</si>
  <si>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</si>
  <si>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</si>
  <si>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</si>
  <si>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</si>
  <si>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</si>
  <si>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</si>
  <si>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</si>
  <si>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</si>
  <si>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</si>
  <si>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</si>
  <si>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</si>
  <si>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</si>
  <si>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</si>
  <si>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</si>
  <si>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</si>
  <si>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</si>
  <si>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Roger Lang</t>
  </si>
  <si>
    <t>230 North Road</t>
  </si>
  <si>
    <t>01824</t>
  </si>
  <si>
    <t>00570000</t>
  </si>
  <si>
    <t>Chelsea</t>
  </si>
  <si>
    <t>02150</t>
  </si>
  <si>
    <t>Aaron Osborne</t>
  </si>
  <si>
    <t>00610000</t>
  </si>
  <si>
    <t>Chicopee</t>
  </si>
  <si>
    <t>180 Broadway Street</t>
  </si>
  <si>
    <t>01020</t>
  </si>
  <si>
    <t>04180000</t>
  </si>
  <si>
    <t>Christa McAuliffe Charter Public (District)</t>
  </si>
  <si>
    <t>139 Newbury St</t>
  </si>
  <si>
    <t>Framingham</t>
  </si>
  <si>
    <t>01701</t>
  </si>
  <si>
    <t>04370000</t>
  </si>
  <si>
    <t>City on a Hill Charter Public School Circuit Street (District)</t>
  </si>
  <si>
    <t>Kevin Taylor</t>
  </si>
  <si>
    <t>15 Allerton Street</t>
  </si>
  <si>
    <t>00630000</t>
  </si>
  <si>
    <t>Clarksburg</t>
  </si>
  <si>
    <t>777 West Crossroad</t>
  </si>
  <si>
    <t>01247</t>
  </si>
  <si>
    <t>00640000</t>
  </si>
  <si>
    <t>Clinton</t>
  </si>
  <si>
    <t>Steven Meyer</t>
  </si>
  <si>
    <t>150 School Street</t>
  </si>
  <si>
    <t>01510</t>
  </si>
  <si>
    <t>04380000</t>
  </si>
  <si>
    <t>Codman Academy Charter Public (District)</t>
  </si>
  <si>
    <t>Thabiti Brown</t>
  </si>
  <si>
    <t>637 Washington Street</t>
  </si>
  <si>
    <t>02124</t>
  </si>
  <si>
    <t>00650000</t>
  </si>
  <si>
    <t>Cohasset</t>
  </si>
  <si>
    <t>143 Pond Street</t>
  </si>
  <si>
    <t>02025</t>
  </si>
  <si>
    <t>35030000</t>
  </si>
  <si>
    <t>Collegiate Charter School of Lowell (District)</t>
  </si>
  <si>
    <t>Laurie Hodgdon</t>
  </si>
  <si>
    <t>1857 Middlesex Street</t>
  </si>
  <si>
    <t>Lowell</t>
  </si>
  <si>
    <t>01851</t>
  </si>
  <si>
    <t>04360000</t>
  </si>
  <si>
    <t>Community Charter School of Cambridge (District)</t>
  </si>
  <si>
    <t>245 Bent Street</t>
  </si>
  <si>
    <t>04260000</t>
  </si>
  <si>
    <t>Community Day Charter Public School - Gateway (District)</t>
  </si>
  <si>
    <t>Mary Chance</t>
  </si>
  <si>
    <t>190 Hampshire Street</t>
  </si>
  <si>
    <t>Lawrence</t>
  </si>
  <si>
    <t>01840</t>
  </si>
  <si>
    <t>04400000</t>
  </si>
  <si>
    <t>Community Day Charter Public School - Prospect (District)</t>
  </si>
  <si>
    <t>04310000</t>
  </si>
  <si>
    <t>Community Day Charter Public School - R. Kingman Webster (District)</t>
  </si>
  <si>
    <t>00670000</t>
  </si>
  <si>
    <t>Concord</t>
  </si>
  <si>
    <t>Laurie Hunter</t>
  </si>
  <si>
    <t>120 Meriam Rd</t>
  </si>
  <si>
    <t>01742</t>
  </si>
  <si>
    <t>06400000</t>
  </si>
  <si>
    <t>Concord-Carlisle</t>
  </si>
  <si>
    <t>04390000</t>
  </si>
  <si>
    <t>Conservatory Lab Charter (District)</t>
  </si>
  <si>
    <t>John Chistolini</t>
  </si>
  <si>
    <t>2120 Dorchester Avenue</t>
  </si>
  <si>
    <t>Darius Modestow</t>
  </si>
  <si>
    <t>113 North Main Street, Office C101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</si>
  <si>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</si>
  <si>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</si>
  <si>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</si>
  <si>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</si>
  <si>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</si>
  <si>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</si>
  <si>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</si>
  <si>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</si>
  <si>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</si>
  <si>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</si>
  <si>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</si>
  <si>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</si>
  <si>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</si>
  <si>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</si>
  <si>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</si>
  <si>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</si>
  <si>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</si>
  <si>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</si>
  <si>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</si>
  <si>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</si>
  <si>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</si>
  <si>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</si>
  <si>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</si>
  <si>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</si>
  <si>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</si>
  <si>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</si>
  <si>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</si>
  <si>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</si>
  <si>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</si>
  <si>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</si>
  <si>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</si>
  <si>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00770000</t>
  </si>
  <si>
    <t>Douglas</t>
  </si>
  <si>
    <t>Kevin Maines</t>
  </si>
  <si>
    <t>21 Davis Street</t>
  </si>
  <si>
    <t>01516</t>
  </si>
  <si>
    <t>00780000</t>
  </si>
  <si>
    <t>Dover</t>
  </si>
  <si>
    <t>Andrew Keough</t>
  </si>
  <si>
    <t>157 Farm Street</t>
  </si>
  <si>
    <t>02030</t>
  </si>
  <si>
    <t>06550000</t>
  </si>
  <si>
    <t>Dover-Sherborn</t>
  </si>
  <si>
    <t>00790000</t>
  </si>
  <si>
    <t>Dracut</t>
  </si>
  <si>
    <t>Steven Stone</t>
  </si>
  <si>
    <t>2063 Lakeview Avenue</t>
  </si>
  <si>
    <t>01826</t>
  </si>
  <si>
    <t>04070000</t>
  </si>
  <si>
    <t>Dudley Street Neighborhood Charter School (District)</t>
  </si>
  <si>
    <t>Alexandra Soto</t>
  </si>
  <si>
    <t>6 Shirley Street</t>
  </si>
  <si>
    <t>06580000</t>
  </si>
  <si>
    <t>Dudley-Charlton Reg</t>
  </si>
  <si>
    <t>Kristine Nash</t>
  </si>
  <si>
    <t>68 Dudley Oxford Road</t>
  </si>
  <si>
    <t>Dudley</t>
  </si>
  <si>
    <t>01571</t>
  </si>
  <si>
    <t>00820000</t>
  </si>
  <si>
    <t>Duxbury</t>
  </si>
  <si>
    <t>John Antonucci</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</si>
  <si>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</si>
  <si>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</si>
  <si>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</si>
  <si>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</si>
  <si>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</si>
  <si>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</si>
  <si>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</si>
  <si>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</si>
  <si>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</si>
  <si>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</si>
  <si>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</si>
  <si>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</si>
  <si>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</si>
  <si>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</si>
  <si>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</si>
  <si>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</si>
  <si>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Allison Leclair</t>
  </si>
  <si>
    <t>50 Payson Avenue</t>
  </si>
  <si>
    <t>Second Floor</t>
  </si>
  <si>
    <t>01027</t>
  </si>
  <si>
    <t>00880000</t>
  </si>
  <si>
    <t>Easton</t>
  </si>
  <si>
    <t>Lisha Cabral</t>
  </si>
  <si>
    <t>North Easton</t>
  </si>
  <si>
    <t>02356</t>
  </si>
  <si>
    <t>00890000</t>
  </si>
  <si>
    <t>Edgartown</t>
  </si>
  <si>
    <t>Matthew D'Andrea</t>
  </si>
  <si>
    <t>4 Pine Street</t>
  </si>
  <si>
    <t>Vineyard Haven</t>
  </si>
  <si>
    <t>02568</t>
  </si>
  <si>
    <t>04520000</t>
  </si>
  <si>
    <t>Edward M. Kennedy Academy for Health Careers (Horace Mann Charter) (District)</t>
  </si>
  <si>
    <t>Caren Walker Gregory</t>
  </si>
  <si>
    <t>360 Huntington Avenue</t>
  </si>
  <si>
    <t>c/o 102 Cahners Hall</t>
  </si>
  <si>
    <t>02115</t>
  </si>
  <si>
    <t>00910000</t>
  </si>
  <si>
    <t>Erving</t>
  </si>
  <si>
    <t>18 Pleasant Street</t>
  </si>
  <si>
    <t>01344</t>
  </si>
  <si>
    <t>08170000</t>
  </si>
  <si>
    <t>Essex North Shore Agricultural and Technical School District</t>
  </si>
  <si>
    <t>Heidi Riccio</t>
  </si>
  <si>
    <t>565 Maple Street</t>
  </si>
  <si>
    <t>P.O. Box 346</t>
  </si>
  <si>
    <t>Hathorne</t>
  </si>
  <si>
    <t>01937</t>
  </si>
  <si>
    <t>00930000</t>
  </si>
  <si>
    <t>Everett</t>
  </si>
  <si>
    <t>121 Vine Street</t>
  </si>
  <si>
    <t>02149</t>
  </si>
  <si>
    <t>04100000</t>
  </si>
  <si>
    <t>Excel Academy Charter (District)</t>
  </si>
  <si>
    <t>Owen Stearns</t>
  </si>
  <si>
    <t>58 Moore Street</t>
  </si>
  <si>
    <t>East Boston</t>
  </si>
  <si>
    <t>02128</t>
  </si>
  <si>
    <t>00940000</t>
  </si>
  <si>
    <t>Fairhaven</t>
  </si>
  <si>
    <t>Robert Baldwin</t>
  </si>
  <si>
    <t>128 Washington Street</t>
  </si>
  <si>
    <t>02719</t>
  </si>
  <si>
    <t>00950000</t>
  </si>
  <si>
    <t>Matthew Malone</t>
  </si>
  <si>
    <t>417 Rock Street</t>
  </si>
  <si>
    <t>02720</t>
  </si>
  <si>
    <t>00960000</t>
  </si>
  <si>
    <t>Falmouth</t>
  </si>
  <si>
    <t>Lori Duerr</t>
  </si>
  <si>
    <t>340 Teaticket Hwy</t>
  </si>
  <si>
    <t>East Falmouth</t>
  </si>
  <si>
    <t>02536</t>
  </si>
  <si>
    <t>06620000</t>
  </si>
  <si>
    <t>Farmington River Reg</t>
  </si>
  <si>
    <t>Thomas Nadolny</t>
  </si>
  <si>
    <t>555 N Main Street</t>
  </si>
  <si>
    <t>PO Box 679</t>
  </si>
  <si>
    <t>Otis</t>
  </si>
  <si>
    <t>01253</t>
  </si>
  <si>
    <t>00970000</t>
  </si>
  <si>
    <t>Fitchburg</t>
  </si>
  <si>
    <t>Robert Jokela</t>
  </si>
  <si>
    <t>376 South Street</t>
  </si>
  <si>
    <t>01420</t>
  </si>
  <si>
    <t>00980000</t>
  </si>
  <si>
    <t>Florida</t>
  </si>
  <si>
    <t>56 North County Rd</t>
  </si>
  <si>
    <t>04130000</t>
  </si>
  <si>
    <t>Four Rivers Charter Public (District)</t>
  </si>
  <si>
    <t>Peter Garbus</t>
  </si>
  <si>
    <t>248 Colrain Road</t>
  </si>
  <si>
    <t>Greenfield</t>
  </si>
  <si>
    <t>01301</t>
  </si>
  <si>
    <t>00990000</t>
  </si>
  <si>
    <t>Foxborough</t>
  </si>
  <si>
    <t>Amy Berdos</t>
  </si>
  <si>
    <t>60 South Street</t>
  </si>
  <si>
    <t>C/O Igo Administration Building</t>
  </si>
  <si>
    <t>02035</t>
  </si>
  <si>
    <t>04460000</t>
  </si>
  <si>
    <t>Foxborough Regional Charter (District)</t>
  </si>
  <si>
    <t>Mark Logan</t>
  </si>
  <si>
    <t>131 Central Street</t>
  </si>
  <si>
    <t>35 Commercial Street</t>
  </si>
  <si>
    <t>01000000</t>
  </si>
  <si>
    <t>Robert Tremblay</t>
  </si>
  <si>
    <t>73 Mt. Wayte Avenue</t>
  </si>
  <si>
    <t>Suite 5</t>
  </si>
  <si>
    <t>01702</t>
  </si>
  <si>
    <t>01010000</t>
  </si>
  <si>
    <t>Sara Ahern</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</si>
  <si>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</si>
  <si>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</si>
  <si>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</si>
  <si>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</si>
  <si>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</si>
  <si>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</si>
  <si>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</si>
  <si>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</si>
  <si>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</si>
  <si>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</si>
  <si>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</si>
  <si>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</si>
  <si>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</si>
  <si>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</si>
  <si>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</si>
  <si>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</si>
  <si>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</si>
  <si>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Mark Pellegrino</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</si>
  <si>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</si>
  <si>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</si>
  <si>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</si>
  <si>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</si>
  <si>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</si>
  <si>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</si>
  <si>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</si>
  <si>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</si>
  <si>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</si>
  <si>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</si>
  <si>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</si>
  <si>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</si>
  <si>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</si>
  <si>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</si>
  <si>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</si>
  <si>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</si>
  <si>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</si>
  <si>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</si>
  <si>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 (District)</t>
  </si>
  <si>
    <t>Stephen Furtado</t>
  </si>
  <si>
    <t>190 Ashley Boulevard</t>
  </si>
  <si>
    <t>01070000</t>
  </si>
  <si>
    <t>Gloucester</t>
  </si>
  <si>
    <t>Richard Safier</t>
  </si>
  <si>
    <t>2 Blackburn Drive</t>
  </si>
  <si>
    <t>01930</t>
  </si>
  <si>
    <t>01100000</t>
  </si>
  <si>
    <t>Grafton</t>
  </si>
  <si>
    <t>James Cummings</t>
  </si>
  <si>
    <t>30 Providence Rd</t>
  </si>
  <si>
    <t>01519</t>
  </si>
  <si>
    <t>01110000</t>
  </si>
  <si>
    <t>Granby</t>
  </si>
  <si>
    <t>Sheryl Stanton</t>
  </si>
  <si>
    <t>387 East State Street</t>
  </si>
  <si>
    <t>01033</t>
  </si>
  <si>
    <t>08210000</t>
  </si>
  <si>
    <t>Greater Fall River Regional Vocational Technical</t>
  </si>
  <si>
    <t>Elvio Ferreira</t>
  </si>
  <si>
    <t>251 Stonehaven Rd</t>
  </si>
  <si>
    <t>02723</t>
  </si>
  <si>
    <t>08230000</t>
  </si>
  <si>
    <t>Greater Lawrence Regional Vocational Technical</t>
  </si>
  <si>
    <t>John Lavoie</t>
  </si>
  <si>
    <t>57 River Rd</t>
  </si>
  <si>
    <t>08280000</t>
  </si>
  <si>
    <t>Greater Lowell Regional Vocational Technical</t>
  </si>
  <si>
    <t>250 Pawtucket Blvd</t>
  </si>
  <si>
    <t>Tyngsborough</t>
  </si>
  <si>
    <t>01879</t>
  </si>
  <si>
    <t>08250000</t>
  </si>
  <si>
    <t>Greater New Bedford Regional Vocational Technical</t>
  </si>
  <si>
    <t>James O'Brien</t>
  </si>
  <si>
    <t>1121 Ashley Blvd</t>
  </si>
  <si>
    <t>02745</t>
  </si>
  <si>
    <t>01140000</t>
  </si>
  <si>
    <t>Jordana Harper</t>
  </si>
  <si>
    <t>195 Federal Street, Suite 100</t>
  </si>
  <si>
    <t>39010000</t>
  </si>
  <si>
    <t>Greenfield Commonwealth Virtual District</t>
  </si>
  <si>
    <t>Salah Khelfaoui</t>
  </si>
  <si>
    <t>238 Main St.</t>
  </si>
  <si>
    <t>3rd Floor</t>
  </si>
  <si>
    <t>06730000</t>
  </si>
  <si>
    <t>Groton-Dunstable</t>
  </si>
  <si>
    <t>Laura Chesson</t>
  </si>
  <si>
    <t>Groton</t>
  </si>
  <si>
    <t>01450</t>
  </si>
  <si>
    <t>01170000</t>
  </si>
  <si>
    <t>Hadley</t>
  </si>
  <si>
    <t>Anne McKenzie</t>
  </si>
  <si>
    <t>125 Russell Street</t>
  </si>
  <si>
    <t>01035</t>
  </si>
  <si>
    <t>01180000</t>
  </si>
  <si>
    <t>Halifax</t>
  </si>
  <si>
    <t>250 Pembroke Street</t>
  </si>
  <si>
    <t>Kingston</t>
  </si>
  <si>
    <t>02364</t>
  </si>
  <si>
    <t>06750000</t>
  </si>
  <si>
    <t>Hamilton-Wenham</t>
  </si>
  <si>
    <t>Michael Harvey</t>
  </si>
  <si>
    <t>5 School Street</t>
  </si>
  <si>
    <t>Wenham</t>
  </si>
  <si>
    <t>01984</t>
  </si>
  <si>
    <t>04990000</t>
  </si>
  <si>
    <t>Hampden Charter School of Science East (District)</t>
  </si>
  <si>
    <t>Tarkan Topcuoglu</t>
  </si>
  <si>
    <t>20 Johnson Road</t>
  </si>
  <si>
    <t>01022</t>
  </si>
  <si>
    <t>35160000</t>
  </si>
  <si>
    <t>Hampden Charter School of Science West (District)</t>
  </si>
  <si>
    <t>511 Main St.</t>
  </si>
  <si>
    <t>West Springfield</t>
  </si>
  <si>
    <t>01089</t>
  </si>
  <si>
    <t>06800000</t>
  </si>
  <si>
    <t>Hampden-Wilbraham</t>
  </si>
  <si>
    <t>Albert Ganem</t>
  </si>
  <si>
    <t>621 Main Street</t>
  </si>
  <si>
    <t>Wilbraham</t>
  </si>
  <si>
    <t>01095</t>
  </si>
  <si>
    <t>06830000</t>
  </si>
  <si>
    <t>Hampshire</t>
  </si>
  <si>
    <t>19 Stage Rd</t>
  </si>
  <si>
    <t>Westhampton</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</si>
  <si>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</si>
  <si>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</si>
  <si>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</si>
  <si>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</si>
  <si>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</si>
  <si>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</si>
  <si>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</si>
  <si>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</si>
  <si>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</si>
  <si>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</si>
  <si>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</si>
  <si>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</si>
  <si>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</si>
  <si>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</si>
  <si>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</si>
  <si>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</si>
  <si>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</si>
  <si>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Margaret Marotta</t>
  </si>
  <si>
    <t>4 Summer Street</t>
  </si>
  <si>
    <t>01830</t>
  </si>
  <si>
    <t>06850000</t>
  </si>
  <si>
    <t>Hawlemont</t>
  </si>
  <si>
    <t>24 Ashfield Rd</t>
  </si>
  <si>
    <t>Shelburne Falls</t>
  </si>
  <si>
    <t>01370</t>
  </si>
  <si>
    <t>04190000</t>
  </si>
  <si>
    <t>Helen Y. Davis Leadership Academy Charter Public (District)</t>
  </si>
  <si>
    <t>Chris Coblyn</t>
  </si>
  <si>
    <t>23 Leonard Street</t>
  </si>
  <si>
    <t>02122</t>
  </si>
  <si>
    <t>04550000</t>
  </si>
  <si>
    <t>Hill View Montessori Charter Public (District)</t>
  </si>
  <si>
    <t>Phil Arnold</t>
  </si>
  <si>
    <t>75 Foundation Ave</t>
  </si>
  <si>
    <t>Ward Hill Business Park</t>
  </si>
  <si>
    <t>01835</t>
  </si>
  <si>
    <t>04500000</t>
  </si>
  <si>
    <t>Hilltown Cooperative Charter Public (District)</t>
  </si>
  <si>
    <t>Daniel Klatz</t>
  </si>
  <si>
    <t>1 Industrial Parkway</t>
  </si>
  <si>
    <t>01039</t>
  </si>
  <si>
    <t>01310000</t>
  </si>
  <si>
    <t>Hingham</t>
  </si>
  <si>
    <t>220 Central Street</t>
  </si>
  <si>
    <t>02043</t>
  </si>
  <si>
    <t>01330000</t>
  </si>
  <si>
    <t>Holbrook</t>
  </si>
  <si>
    <t>Julie Hamilton</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</si>
  <si>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</si>
  <si>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</si>
  <si>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</si>
  <si>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</si>
  <si>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</si>
  <si>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</si>
  <si>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</si>
  <si>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</si>
  <si>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</si>
  <si>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</si>
  <si>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</si>
  <si>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</si>
  <si>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</si>
  <si>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</si>
  <si>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</si>
  <si>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 (District)</t>
  </si>
  <si>
    <t>Sonia Pope</t>
  </si>
  <si>
    <t>2200 Northampton Street</t>
  </si>
  <si>
    <t>01380000</t>
  </si>
  <si>
    <t>Hopedale</t>
  </si>
  <si>
    <t>Karen Crebase</t>
  </si>
  <si>
    <t>25 Adin Street</t>
  </si>
  <si>
    <t>01747</t>
  </si>
  <si>
    <t>01390000</t>
  </si>
  <si>
    <t>Hopkinton</t>
  </si>
  <si>
    <t>Carol Cavanaugh</t>
  </si>
  <si>
    <t>89 Hayden Rowe Street</t>
  </si>
  <si>
    <t>01748</t>
  </si>
  <si>
    <t>01410000</t>
  </si>
  <si>
    <t>Hudson</t>
  </si>
  <si>
    <t>Marco Rodrigues</t>
  </si>
  <si>
    <t>155 Apsley Street</t>
  </si>
  <si>
    <t>01749</t>
  </si>
  <si>
    <t>01420000</t>
  </si>
  <si>
    <t>Hull</t>
  </si>
  <si>
    <t>Michael Devine</t>
  </si>
  <si>
    <t>18 Harborview Road</t>
  </si>
  <si>
    <t>02045</t>
  </si>
  <si>
    <t>04350000</t>
  </si>
  <si>
    <t>Innovation Academy Charter (District)</t>
  </si>
  <si>
    <t>Gregory Orpen</t>
  </si>
  <si>
    <t>72 Tyng Road</t>
  </si>
  <si>
    <t>01440000</t>
  </si>
  <si>
    <t>Ipswich</t>
  </si>
  <si>
    <t>Brian Blake</t>
  </si>
  <si>
    <t>1 Lord Square</t>
  </si>
  <si>
    <t>01938</t>
  </si>
  <si>
    <t>06900000</t>
  </si>
  <si>
    <t>King Philip</t>
  </si>
  <si>
    <t>Paul Zinni</t>
  </si>
  <si>
    <t>18 King Street</t>
  </si>
  <si>
    <t>Norfolk</t>
  </si>
  <si>
    <t>02056</t>
  </si>
  <si>
    <t>01450000</t>
  </si>
  <si>
    <t>04630000</t>
  </si>
  <si>
    <t>KIPP Academy Boston Charter School (District)</t>
  </si>
  <si>
    <t>Caleb Dolan</t>
  </si>
  <si>
    <t>37 Babson Street</t>
  </si>
  <si>
    <t>KIPP Academy Boston</t>
  </si>
  <si>
    <t>Mattapan</t>
  </si>
  <si>
    <t>02126</t>
  </si>
  <si>
    <t>04290000</t>
  </si>
  <si>
    <t>KIPP Academy Lynn Charter (District)</t>
  </si>
  <si>
    <t>90 High Rock Street</t>
  </si>
  <si>
    <t>Lynn</t>
  </si>
  <si>
    <t>01902</t>
  </si>
  <si>
    <t>01490000</t>
  </si>
  <si>
    <t>Cynthia Paris</t>
  </si>
  <si>
    <t>237 Essex Street</t>
  </si>
  <si>
    <t>04540000</t>
  </si>
  <si>
    <t>Lawrence Family Development Charter (District)</t>
  </si>
  <si>
    <t>Ralph Carrero</t>
  </si>
  <si>
    <t>34 West Street</t>
  </si>
  <si>
    <t>01841</t>
  </si>
  <si>
    <t>01500000</t>
  </si>
  <si>
    <t>Lee</t>
  </si>
  <si>
    <t>300A Greylock St</t>
  </si>
  <si>
    <t>01238</t>
  </si>
  <si>
    <t>01510000</t>
  </si>
  <si>
    <t>Leicester</t>
  </si>
  <si>
    <t>Marilyn Tencza</t>
  </si>
  <si>
    <t>3 Washburn Square</t>
  </si>
  <si>
    <t>01524</t>
  </si>
  <si>
    <t>01520000</t>
  </si>
  <si>
    <t>Lenox</t>
  </si>
  <si>
    <t>6 Walker Street</t>
  </si>
  <si>
    <t>01240</t>
  </si>
  <si>
    <t>01530000</t>
  </si>
  <si>
    <t>Leominster</t>
  </si>
  <si>
    <t>Paula Deacon</t>
  </si>
  <si>
    <t>24 Church Street</t>
  </si>
  <si>
    <t>01453</t>
  </si>
  <si>
    <t>01550000</t>
  </si>
  <si>
    <t>Lexington</t>
  </si>
  <si>
    <t>Julie Hackett</t>
  </si>
  <si>
    <t>146 Maple Street</t>
  </si>
  <si>
    <t>02420</t>
  </si>
  <si>
    <t>35140000</t>
  </si>
  <si>
    <t>Libertas Academy Charter School (District)</t>
  </si>
  <si>
    <t>Modesto Montero</t>
  </si>
  <si>
    <t>146 Chestnut Street</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</si>
  <si>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</si>
  <si>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</si>
  <si>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</si>
  <si>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</si>
  <si>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</si>
  <si>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</si>
  <si>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</si>
  <si>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</si>
  <si>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</si>
  <si>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</si>
  <si>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</si>
  <si>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</si>
  <si>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</si>
  <si>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</si>
  <si>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</si>
  <si>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</si>
  <si>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</si>
  <si>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</si>
  <si>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</si>
  <si>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Maurice O'shea</t>
  </si>
  <si>
    <t>535 Bliss Road</t>
  </si>
  <si>
    <t>01106</t>
  </si>
  <si>
    <t>01600000</t>
  </si>
  <si>
    <t>155 Merrimack Street</t>
  </si>
  <si>
    <t>01852</t>
  </si>
  <si>
    <t>04560000</t>
  </si>
  <si>
    <t>Lowell Community Charter Public (District)</t>
  </si>
  <si>
    <t>Nicholas Leonardos</t>
  </si>
  <si>
    <t>206 Jackson Street</t>
  </si>
  <si>
    <t>04580000</t>
  </si>
  <si>
    <t>Lowell Middlesex Academy Charter (District)</t>
  </si>
  <si>
    <t>Margaret McDevitt</t>
  </si>
  <si>
    <t>67 Middle St</t>
  </si>
  <si>
    <t>01610000</t>
  </si>
  <si>
    <t>Ludlow</t>
  </si>
  <si>
    <t>Todd Gazda</t>
  </si>
  <si>
    <t>63 Chestnut Street</t>
  </si>
  <si>
    <t>01056</t>
  </si>
  <si>
    <t>01620000</t>
  </si>
  <si>
    <t>Lunenburg</t>
  </si>
  <si>
    <t>Kathleen Burnham</t>
  </si>
  <si>
    <t>1025 Mass Avenue</t>
  </si>
  <si>
    <t>01462</t>
  </si>
  <si>
    <t>01630000</t>
  </si>
  <si>
    <t>Patrick Tutwiler</t>
  </si>
  <si>
    <t>100 Bennett St</t>
  </si>
  <si>
    <t>01905</t>
  </si>
  <si>
    <t>01640000</t>
  </si>
  <si>
    <t>Lynnfield</t>
  </si>
  <si>
    <t>Jane Tremblay</t>
  </si>
  <si>
    <t>525 Salem Street</t>
  </si>
  <si>
    <t>01940</t>
  </si>
  <si>
    <t>01605</t>
  </si>
  <si>
    <t>01650000</t>
  </si>
  <si>
    <t>Malden</t>
  </si>
  <si>
    <t>John Oteri</t>
  </si>
  <si>
    <t>77 Salem Street</t>
  </si>
  <si>
    <t>02148</t>
  </si>
  <si>
    <t>06980000</t>
  </si>
  <si>
    <t>Manchester Essex Regional</t>
  </si>
  <si>
    <t>Pamela Beaudoin</t>
  </si>
  <si>
    <t>PO BOX 1407</t>
  </si>
  <si>
    <t>Manchester</t>
  </si>
  <si>
    <t>01944</t>
  </si>
  <si>
    <t>01670000</t>
  </si>
  <si>
    <t>Mansfield</t>
  </si>
  <si>
    <t>Teresa Murphy</t>
  </si>
  <si>
    <t>2 Park Row</t>
  </si>
  <si>
    <t>02048</t>
  </si>
  <si>
    <t>35170000</t>
  </si>
  <si>
    <t>Map Academy Charter School (District)</t>
  </si>
  <si>
    <t>Rachel Babcock</t>
  </si>
  <si>
    <t>11 Resnik Road</t>
  </si>
  <si>
    <t>Plymouth</t>
  </si>
  <si>
    <t>02360</t>
  </si>
  <si>
    <t>01680000</t>
  </si>
  <si>
    <t>Marblehead</t>
  </si>
  <si>
    <t>9 Widger Road</t>
  </si>
  <si>
    <t>01945</t>
  </si>
  <si>
    <t>04640000</t>
  </si>
  <si>
    <t>Marblehead Community Charter Public (District)</t>
  </si>
  <si>
    <t>17 Lime Street</t>
  </si>
  <si>
    <t>01690000</t>
  </si>
  <si>
    <t>Marion</t>
  </si>
  <si>
    <t>Douglas White</t>
  </si>
  <si>
    <t>135 Marion Rd</t>
  </si>
  <si>
    <t>Mattapoisett</t>
  </si>
  <si>
    <t>02739</t>
  </si>
  <si>
    <t>01700000</t>
  </si>
  <si>
    <t>Michael Bergeron</t>
  </si>
  <si>
    <t>17 Washington Street</t>
  </si>
  <si>
    <t>01710000</t>
  </si>
  <si>
    <t>Marshfield</t>
  </si>
  <si>
    <t>Jeffrey Granatino</t>
  </si>
  <si>
    <t>76 South River Street</t>
  </si>
  <si>
    <t>02050</t>
  </si>
  <si>
    <t>07000000</t>
  </si>
  <si>
    <t>Martha's Vineyard</t>
  </si>
  <si>
    <t>04660000</t>
  </si>
  <si>
    <t>Martha's Vineyard Charter (District)</t>
  </si>
  <si>
    <t>Peter Steedman</t>
  </si>
  <si>
    <t>PO Box 1150</t>
  </si>
  <si>
    <t>West Tisbury</t>
  </si>
  <si>
    <t>02575</t>
  </si>
  <si>
    <t>04920000</t>
  </si>
  <si>
    <t>Martin Luther King Jr. Charter School of Excellence (District)</t>
  </si>
  <si>
    <t>285 Dorset Street</t>
  </si>
  <si>
    <t>01108</t>
  </si>
  <si>
    <t>07050000</t>
  </si>
  <si>
    <t>Masconomet</t>
  </si>
  <si>
    <t>20 Endicott Rd</t>
  </si>
  <si>
    <t>01720000</t>
  </si>
  <si>
    <t>Mashpee</t>
  </si>
  <si>
    <t>Patricia DeBoer</t>
  </si>
  <si>
    <t>150-A Old Barnstable Road</t>
  </si>
  <si>
    <t>02649</t>
  </si>
  <si>
    <t>04690000</t>
  </si>
  <si>
    <t>MATCH Charter Public School (District)</t>
  </si>
  <si>
    <t>Nnenna Ude</t>
  </si>
  <si>
    <t>1001 Commonwealth Avenue</t>
  </si>
  <si>
    <t>02215</t>
  </si>
  <si>
    <t>01730000</t>
  </si>
  <si>
    <t>01740000</t>
  </si>
  <si>
    <t>Maynard</t>
  </si>
  <si>
    <t>3-R Tiger Drive</t>
  </si>
  <si>
    <t>01754</t>
  </si>
  <si>
    <t>01760000</t>
  </si>
  <si>
    <t>Medford</t>
  </si>
  <si>
    <t>Marice Edouard-Vincent</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</si>
  <si>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</si>
  <si>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</si>
  <si>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</si>
  <si>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</si>
  <si>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</si>
  <si>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</si>
  <si>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</si>
  <si>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</si>
  <si>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</si>
  <si>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</si>
  <si>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</si>
  <si>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</si>
  <si>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</si>
  <si>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</si>
  <si>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</si>
  <si>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</si>
  <si>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</si>
  <si>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</si>
  <si>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</si>
  <si>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</si>
  <si>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Brandi Kwong</t>
  </si>
  <si>
    <t>10 Ditson Place</t>
  </si>
  <si>
    <t>01844</t>
  </si>
  <si>
    <t>01820000</t>
  </si>
  <si>
    <t>Middleborough</t>
  </si>
  <si>
    <t>Brian Lynch</t>
  </si>
  <si>
    <t>30 Forest Street</t>
  </si>
  <si>
    <t>02346</t>
  </si>
  <si>
    <t>01840000</t>
  </si>
  <si>
    <t>Middleton</t>
  </si>
  <si>
    <t>01850000</t>
  </si>
  <si>
    <t>Milford</t>
  </si>
  <si>
    <t>Kevin Mcintyre</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</si>
  <si>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</si>
  <si>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</si>
  <si>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</si>
  <si>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</si>
  <si>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</si>
  <si>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</si>
  <si>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</si>
  <si>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</si>
  <si>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</si>
  <si>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</si>
  <si>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</si>
  <si>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</si>
  <si>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</si>
  <si>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</si>
  <si>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</si>
  <si>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</si>
  <si>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</si>
  <si>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</si>
  <si>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</si>
  <si>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</si>
  <si>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</si>
  <si>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</si>
  <si>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</si>
  <si>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</si>
  <si>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</si>
  <si>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</si>
  <si>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</si>
  <si>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</si>
  <si>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</si>
  <si>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</si>
  <si>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</si>
  <si>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</si>
  <si>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</si>
  <si>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</si>
  <si>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</si>
  <si>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</si>
  <si>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</si>
  <si>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</si>
  <si>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</si>
  <si>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</si>
  <si>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</si>
  <si>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</si>
  <si>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Kimberley Grady</t>
  </si>
  <si>
    <t>1781 Cold Spring Rd</t>
  </si>
  <si>
    <t>Williamstown</t>
  </si>
  <si>
    <t>01267</t>
  </si>
  <si>
    <t>01960000</t>
  </si>
  <si>
    <t>Nahant</t>
  </si>
  <si>
    <t>Anthony Pierantozzi</t>
  </si>
  <si>
    <t>290 Castle Road</t>
  </si>
  <si>
    <t>01908</t>
  </si>
  <si>
    <t>01970000</t>
  </si>
  <si>
    <t>Nantucket</t>
  </si>
  <si>
    <t>William Cozort</t>
  </si>
  <si>
    <t>10 Surfside Road</t>
  </si>
  <si>
    <t>02554</t>
  </si>
  <si>
    <t>07200000</t>
  </si>
  <si>
    <t>Narragansett</t>
  </si>
  <si>
    <t>Christopher Casavant</t>
  </si>
  <si>
    <t>462 Baldwinville Rd</t>
  </si>
  <si>
    <t>Baldwinville</t>
  </si>
  <si>
    <t>01436</t>
  </si>
  <si>
    <t>07250000</t>
  </si>
  <si>
    <t>Nashoba</t>
  </si>
  <si>
    <t>Brooke Clenchy</t>
  </si>
  <si>
    <t>50 Mechanic Street</t>
  </si>
  <si>
    <t>Bolton</t>
  </si>
  <si>
    <t>01740</t>
  </si>
  <si>
    <t>08520000</t>
  </si>
  <si>
    <t>Nashoba Valley Regional Vocational Technical</t>
  </si>
  <si>
    <t>Denise Pigeon</t>
  </si>
  <si>
    <t>100 Littleton Road</t>
  </si>
  <si>
    <t>Westford</t>
  </si>
  <si>
    <t>01886</t>
  </si>
  <si>
    <t>01980000</t>
  </si>
  <si>
    <t>Natick</t>
  </si>
  <si>
    <t>Anna Nolin</t>
  </si>
  <si>
    <t>13 East Central Street</t>
  </si>
  <si>
    <t>01760</t>
  </si>
  <si>
    <t>06600000</t>
  </si>
  <si>
    <t>Nauset</t>
  </si>
  <si>
    <t>01990000</t>
  </si>
  <si>
    <t>Needham</t>
  </si>
  <si>
    <t>Daniel Gutekanst</t>
  </si>
  <si>
    <t>1330 Highland Avenue</t>
  </si>
  <si>
    <t>02492</t>
  </si>
  <si>
    <t>04440000</t>
  </si>
  <si>
    <t>Neighborhood House Charter (District)</t>
  </si>
  <si>
    <t>Kate Scott</t>
  </si>
  <si>
    <t>21 Queen Street</t>
  </si>
  <si>
    <t>02010000</t>
  </si>
  <si>
    <t>Thomas Anderson</t>
  </si>
  <si>
    <t>455 County Street</t>
  </si>
  <si>
    <t>C/O Paul Rodrigues Administration Bldg.</t>
  </si>
  <si>
    <t>02740</t>
  </si>
  <si>
    <t>35130000</t>
  </si>
  <si>
    <t>New Heights Charter School of Brockton (District)</t>
  </si>
  <si>
    <t>Omari Walker</t>
  </si>
  <si>
    <t>1690 Main Street</t>
  </si>
  <si>
    <t>07280000</t>
  </si>
  <si>
    <t>New Salem-Wendell</t>
  </si>
  <si>
    <t>02040000</t>
  </si>
  <si>
    <t>Newburyport</t>
  </si>
  <si>
    <t>Sean Gallagher</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</si>
  <si>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</si>
  <si>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</si>
  <si>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</si>
  <si>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</si>
  <si>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</si>
  <si>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</si>
  <si>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</si>
  <si>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</si>
  <si>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</si>
  <si>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</si>
  <si>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</si>
  <si>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</si>
  <si>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</si>
  <si>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Tammy Quinn</t>
  </si>
  <si>
    <t>400 Main Street</t>
  </si>
  <si>
    <t>Walpole</t>
  </si>
  <si>
    <t>02081</t>
  </si>
  <si>
    <t>02090000</t>
  </si>
  <si>
    <t>North Adams</t>
  </si>
  <si>
    <t>Barbara Malkas</t>
  </si>
  <si>
    <t>10 Main Street</t>
  </si>
  <si>
    <t>02110000</t>
  </si>
  <si>
    <t>North Andover</t>
  </si>
  <si>
    <t>Gregg Gilligan</t>
  </si>
  <si>
    <t>566 Main Street</t>
  </si>
  <si>
    <t>01845</t>
  </si>
  <si>
    <t>02120000</t>
  </si>
  <si>
    <t>North Attleborough</t>
  </si>
  <si>
    <t>Scott Holcomb</t>
  </si>
  <si>
    <t>6 Morse Street</t>
  </si>
  <si>
    <t>02760</t>
  </si>
  <si>
    <t>02150000</t>
  </si>
  <si>
    <t>North Brookfield</t>
  </si>
  <si>
    <t>Richard Lind</t>
  </si>
  <si>
    <t>10 New School Drive</t>
  </si>
  <si>
    <t>01535</t>
  </si>
  <si>
    <t>07350000</t>
  </si>
  <si>
    <t>North Middlesex</t>
  </si>
  <si>
    <t>Brad Morgan</t>
  </si>
  <si>
    <t>66 Brookline Street</t>
  </si>
  <si>
    <t>Towsend</t>
  </si>
  <si>
    <t>01469</t>
  </si>
  <si>
    <t>02170000</t>
  </si>
  <si>
    <t>North Reading</t>
  </si>
  <si>
    <t>189 Park Street</t>
  </si>
  <si>
    <t>01864</t>
  </si>
  <si>
    <t>02100000</t>
  </si>
  <si>
    <t>Northampton</t>
  </si>
  <si>
    <t>John Provost</t>
  </si>
  <si>
    <t>212 Main Street</t>
  </si>
  <si>
    <t>01060</t>
  </si>
  <si>
    <t>04060000</t>
  </si>
  <si>
    <t>Northampton-Smith Vocational Agricultural</t>
  </si>
  <si>
    <t>Andrew Linkenhoker</t>
  </si>
  <si>
    <t>80 Locust Street</t>
  </si>
  <si>
    <t>07300000</t>
  </si>
  <si>
    <t>Northboro-Southboro</t>
  </si>
  <si>
    <t>53 Parkerville Road</t>
  </si>
  <si>
    <t>Southborough</t>
  </si>
  <si>
    <t>01772</t>
  </si>
  <si>
    <t>02130000</t>
  </si>
  <si>
    <t>Northborough</t>
  </si>
  <si>
    <t>02140000</t>
  </si>
  <si>
    <t>Northbridge</t>
  </si>
  <si>
    <t>Amy McKinstry</t>
  </si>
  <si>
    <t>87 Linwood Avenue</t>
  </si>
  <si>
    <t>Whitinsville</t>
  </si>
  <si>
    <t>01588</t>
  </si>
  <si>
    <t>08530000</t>
  </si>
  <si>
    <t>Northeast Metropolitan Regional Vocational Technical</t>
  </si>
  <si>
    <t>David DiBarri</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</si>
  <si>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</si>
  <si>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</si>
  <si>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</si>
  <si>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</si>
  <si>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</si>
  <si>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</si>
  <si>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</si>
  <si>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</si>
  <si>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</si>
  <si>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</si>
  <si>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</si>
  <si>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</si>
  <si>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</si>
  <si>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</si>
  <si>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</si>
  <si>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</si>
  <si>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</si>
  <si>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</si>
  <si>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</si>
  <si>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David Thomson</t>
  </si>
  <si>
    <t>275 Prospect Street</t>
  </si>
  <si>
    <t>PO BOX 67</t>
  </si>
  <si>
    <t>02062</t>
  </si>
  <si>
    <t>02210000</t>
  </si>
  <si>
    <t>Oak Bluffs</t>
  </si>
  <si>
    <t>08550000</t>
  </si>
  <si>
    <t>Old Colony Regional Vocational Technical</t>
  </si>
  <si>
    <t>Aaron Polansky</t>
  </si>
  <si>
    <t>476 North Avenue</t>
  </si>
  <si>
    <t>Rochester</t>
  </si>
  <si>
    <t>02770</t>
  </si>
  <si>
    <t>07400000</t>
  </si>
  <si>
    <t>Old Rochester</t>
  </si>
  <si>
    <t>35150000</t>
  </si>
  <si>
    <t>Old Sturbridge Academy Charter Public School (District)</t>
  </si>
  <si>
    <t>2 Old Sturbridge Village Road</t>
  </si>
  <si>
    <t>Sturbridge</t>
  </si>
  <si>
    <t>01566</t>
  </si>
  <si>
    <t>02230000</t>
  </si>
  <si>
    <t>Orange</t>
  </si>
  <si>
    <t>Tari Thomas</t>
  </si>
  <si>
    <t>507 S. Main Street</t>
  </si>
  <si>
    <t>P.O. Box 680</t>
  </si>
  <si>
    <t>01364</t>
  </si>
  <si>
    <t>02240000</t>
  </si>
  <si>
    <t>02260000</t>
  </si>
  <si>
    <t>Oxford</t>
  </si>
  <si>
    <t>4 Maple Road</t>
  </si>
  <si>
    <t>01540</t>
  </si>
  <si>
    <t>02270000</t>
  </si>
  <si>
    <t>Palmer</t>
  </si>
  <si>
    <t>Patricia Gardner</t>
  </si>
  <si>
    <t>4107 Main Street</t>
  </si>
  <si>
    <t>01069</t>
  </si>
  <si>
    <t>08600000</t>
  </si>
  <si>
    <t>Pathfinder Regional Vocational Technical</t>
  </si>
  <si>
    <t>Gerald Paist</t>
  </si>
  <si>
    <t>240 Sykes Street</t>
  </si>
  <si>
    <t>35010000</t>
  </si>
  <si>
    <t>Paulo Freire Social Justice Charter School (District)</t>
  </si>
  <si>
    <t>Isabelina Rodriguez</t>
  </si>
  <si>
    <t>02290000</t>
  </si>
  <si>
    <t>Peabody</t>
  </si>
  <si>
    <t>27 Lowell Street</t>
  </si>
  <si>
    <t>01960</t>
  </si>
  <si>
    <t>02310000</t>
  </si>
  <si>
    <t>Pembroke</t>
  </si>
  <si>
    <t>Erin Obey</t>
  </si>
  <si>
    <t>72 Pilgrim Road</t>
  </si>
  <si>
    <t>Office of the Superintendent</t>
  </si>
  <si>
    <t>02359</t>
  </si>
  <si>
    <t>07450000</t>
  </si>
  <si>
    <t>Pentucket</t>
  </si>
  <si>
    <t>Justin Bartholomew</t>
  </si>
  <si>
    <t>22 Main Street</t>
  </si>
  <si>
    <t>West Newbury</t>
  </si>
  <si>
    <t>01985</t>
  </si>
  <si>
    <t>35180000</t>
  </si>
  <si>
    <t>Phoenix Academy Public Charter High School Lawrence (District)</t>
  </si>
  <si>
    <t>Beth Anderson</t>
  </si>
  <si>
    <t>15 Union Street</t>
  </si>
  <si>
    <t>35080000</t>
  </si>
  <si>
    <t>Phoenix Academy Public Charter High School Springfield (District)</t>
  </si>
  <si>
    <t>65 Lincoln Street</t>
  </si>
  <si>
    <t>01105</t>
  </si>
  <si>
    <t>04930000</t>
  </si>
  <si>
    <t>Phoenix Charter Academy (District)</t>
  </si>
  <si>
    <t>175 Hawthorne Street</t>
  </si>
  <si>
    <t>04940000</t>
  </si>
  <si>
    <t>Pioneer Charter School of Science (District)</t>
  </si>
  <si>
    <t>Barish Icin</t>
  </si>
  <si>
    <t>51-59 Summer Street</t>
  </si>
  <si>
    <t>35060000</t>
  </si>
  <si>
    <t>Pioneer Charter School of Science II (PCSS-II) (District)</t>
  </si>
  <si>
    <t>97 Main Street</t>
  </si>
  <si>
    <t>Saugus</t>
  </si>
  <si>
    <t>01906</t>
  </si>
  <si>
    <t>07500000</t>
  </si>
  <si>
    <t>Pioneer Valley</t>
  </si>
  <si>
    <t>Jonathan Scagel</t>
  </si>
  <si>
    <t>97 F Sumner Turner Road</t>
  </si>
  <si>
    <t>Northfield</t>
  </si>
  <si>
    <t>01360</t>
  </si>
  <si>
    <t>04970000</t>
  </si>
  <si>
    <t>Pioneer Valley Chinese Immersion Charter (District)</t>
  </si>
  <si>
    <t>Kathleen Wang</t>
  </si>
  <si>
    <t>317 Russell Street</t>
  </si>
  <si>
    <t>04790000</t>
  </si>
  <si>
    <t>Pioneer Valley Performing Arts Charter Public (District)</t>
  </si>
  <si>
    <t>Marc Kenen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</si>
  <si>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</si>
  <si>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</si>
  <si>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</si>
  <si>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</si>
  <si>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</si>
  <si>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</si>
  <si>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</si>
  <si>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</si>
  <si>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</si>
  <si>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</si>
  <si>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</si>
  <si>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</si>
  <si>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</si>
  <si>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</si>
  <si>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Gary Maestas</t>
  </si>
  <si>
    <t>11 Lincoln Street</t>
  </si>
  <si>
    <t>02400000</t>
  </si>
  <si>
    <t>Plympton</t>
  </si>
  <si>
    <t>04870000</t>
  </si>
  <si>
    <t>Prospect Hill Academy Charter (District)</t>
  </si>
  <si>
    <t>Angela Allen</t>
  </si>
  <si>
    <t>50 Essex Street</t>
  </si>
  <si>
    <t>02139</t>
  </si>
  <si>
    <t>02420000</t>
  </si>
  <si>
    <t>Provincetown</t>
  </si>
  <si>
    <t>02657</t>
  </si>
  <si>
    <t>07530000</t>
  </si>
  <si>
    <t>Quabbin</t>
  </si>
  <si>
    <t>Sheila Muir</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</si>
  <si>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</si>
  <si>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</si>
  <si>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</si>
  <si>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</si>
  <si>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</si>
  <si>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</si>
  <si>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</si>
  <si>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</si>
  <si>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</si>
  <si>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</si>
  <si>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</si>
  <si>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</si>
  <si>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</si>
  <si>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</si>
  <si>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</si>
  <si>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</si>
  <si>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</si>
  <si>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</si>
  <si>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</si>
  <si>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</si>
  <si>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Thea Stovell</t>
  </si>
  <si>
    <t>40 Highland Avenue</t>
  </si>
  <si>
    <t>02368</t>
  </si>
  <si>
    <t>02460000</t>
  </si>
  <si>
    <t>Reading</t>
  </si>
  <si>
    <t>John Doherty</t>
  </si>
  <si>
    <t>82 Oakland Road</t>
  </si>
  <si>
    <t>01867</t>
  </si>
  <si>
    <t>02480000</t>
  </si>
  <si>
    <t>Revere</t>
  </si>
  <si>
    <t>Dianne Kelly</t>
  </si>
  <si>
    <t>101 School Street</t>
  </si>
  <si>
    <t>02151</t>
  </si>
  <si>
    <t>04830000</t>
  </si>
  <si>
    <t>Rising Tide Charter Public (District)</t>
  </si>
  <si>
    <t>Michael O'Keefe</t>
  </si>
  <si>
    <t>59 Armstrong Road</t>
  </si>
  <si>
    <t>04820000</t>
  </si>
  <si>
    <t>River Valley Charter (District)</t>
  </si>
  <si>
    <t>2 Perry Way</t>
  </si>
  <si>
    <t>02500000</t>
  </si>
  <si>
    <t>02510000</t>
  </si>
  <si>
    <t>Rockland</t>
  </si>
  <si>
    <t>Alan Cron</t>
  </si>
  <si>
    <t>34 MacKinlay Way</t>
  </si>
  <si>
    <t>02370</t>
  </si>
  <si>
    <t>02520000</t>
  </si>
  <si>
    <t>Rockport</t>
  </si>
  <si>
    <t>Robert Liebow</t>
  </si>
  <si>
    <t>24 Jerdens Lane</t>
  </si>
  <si>
    <t>01966</t>
  </si>
  <si>
    <t>02530000</t>
  </si>
  <si>
    <t>Rowe</t>
  </si>
  <si>
    <t>John Franzoni</t>
  </si>
  <si>
    <t>86 Pond Road</t>
  </si>
  <si>
    <t>01367</t>
  </si>
  <si>
    <t>04840000</t>
  </si>
  <si>
    <t>Roxbury Preparatory Charter (District)</t>
  </si>
  <si>
    <t>120 Fisher Avenue</t>
  </si>
  <si>
    <t>02120</t>
  </si>
  <si>
    <t>04410000</t>
  </si>
  <si>
    <t>Sabis International Charter (District)</t>
  </si>
  <si>
    <t>160 Joan Street</t>
  </si>
  <si>
    <t>01129</t>
  </si>
  <si>
    <t>02580000</t>
  </si>
  <si>
    <t>29 Highland Avenue</t>
  </si>
  <si>
    <t>04850000</t>
  </si>
  <si>
    <t>Salem Academy Charter (District)</t>
  </si>
  <si>
    <t>Kathy Egmont</t>
  </si>
  <si>
    <t>45 Congress Street</t>
  </si>
  <si>
    <t>c/o Shetland Pk</t>
  </si>
  <si>
    <t>02610000</t>
  </si>
  <si>
    <t>Sandwich</t>
  </si>
  <si>
    <t>Pamela Gould</t>
  </si>
  <si>
    <t>33 Water Street</t>
  </si>
  <si>
    <t>02563</t>
  </si>
  <si>
    <t>02620000</t>
  </si>
  <si>
    <t>David DeRuosi</t>
  </si>
  <si>
    <t>23 Main Street</t>
  </si>
  <si>
    <t>02630000</t>
  </si>
  <si>
    <t>Savoy</t>
  </si>
  <si>
    <t>26 Chapel Road</t>
  </si>
  <si>
    <t>01256</t>
  </si>
  <si>
    <t>02640000</t>
  </si>
  <si>
    <t>Scituate</t>
  </si>
  <si>
    <t>Ronald Griffin</t>
  </si>
  <si>
    <t>606 C J Cushing Hwy</t>
  </si>
  <si>
    <t>02066</t>
  </si>
  <si>
    <t>02650000</t>
  </si>
  <si>
    <t>Seekonk</t>
  </si>
  <si>
    <t>Richard Drolet</t>
  </si>
  <si>
    <t>25 Water Lane</t>
  </si>
  <si>
    <t>02771</t>
  </si>
  <si>
    <t>04860000</t>
  </si>
  <si>
    <t>Leo Flanagan</t>
  </si>
  <si>
    <t>51 Gage Street</t>
  </si>
  <si>
    <t>02660000</t>
  </si>
  <si>
    <t>Sharon</t>
  </si>
  <si>
    <t>Victoria Greer</t>
  </si>
  <si>
    <t>75 Mountain Street</t>
  </si>
  <si>
    <t>02067</t>
  </si>
  <si>
    <t>08710000</t>
  </si>
  <si>
    <t>Shawsheen Valley Regional Vocational Technical</t>
  </si>
  <si>
    <t>Melanie Hagman</t>
  </si>
  <si>
    <t>100 Cook Street</t>
  </si>
  <si>
    <t>02690000</t>
  </si>
  <si>
    <t>Sherborn</t>
  </si>
  <si>
    <t>02710000</t>
  </si>
  <si>
    <t>Shrewsbury</t>
  </si>
  <si>
    <t>Joseph Sawyer</t>
  </si>
  <si>
    <t>100 Maple Avenue</t>
  </si>
  <si>
    <t>01545</t>
  </si>
  <si>
    <t>02720000</t>
  </si>
  <si>
    <t>Shutesbury</t>
  </si>
  <si>
    <t>07600000</t>
  </si>
  <si>
    <t>Silver Lake</t>
  </si>
  <si>
    <t>04740000</t>
  </si>
  <si>
    <t>Sizer School: A North Central Charter Essential (District)</t>
  </si>
  <si>
    <t>500 Rindge Road</t>
  </si>
  <si>
    <t>02730000</t>
  </si>
  <si>
    <t>Somerset</t>
  </si>
  <si>
    <t>Jeffrey Schoonover</t>
  </si>
  <si>
    <t>580 Whetstone Hill Road</t>
  </si>
  <si>
    <t>02726</t>
  </si>
  <si>
    <t>07630000</t>
  </si>
  <si>
    <t>Somerset Berkley Regional School District</t>
  </si>
  <si>
    <t>580 Whetstone Hill</t>
  </si>
  <si>
    <t>02740000</t>
  </si>
  <si>
    <t>Somerville</t>
  </si>
  <si>
    <t>Mary Skipper</t>
  </si>
  <si>
    <t>8 Bonair Street</t>
  </si>
  <si>
    <t>02145</t>
  </si>
  <si>
    <t>02780000</t>
  </si>
  <si>
    <t>116 Main Street</t>
  </si>
  <si>
    <t>08290000</t>
  </si>
  <si>
    <t>South Middlesex Regional Vocational Technical</t>
  </si>
  <si>
    <t>Jonathan Evans</t>
  </si>
  <si>
    <t>750 Winter Street</t>
  </si>
  <si>
    <t>04880000</t>
  </si>
  <si>
    <t>South Shore Charter Public (District)</t>
  </si>
  <si>
    <t>Alicia Savage</t>
  </si>
  <si>
    <t>100 Longwater Circle</t>
  </si>
  <si>
    <t>08730000</t>
  </si>
  <si>
    <t>South Shore Regional Vocational Technical</t>
  </si>
  <si>
    <t>Thomas Hickey</t>
  </si>
  <si>
    <t>476 Webster Street</t>
  </si>
  <si>
    <t>02750000</t>
  </si>
  <si>
    <t>Southampton</t>
  </si>
  <si>
    <t>02760000</t>
  </si>
  <si>
    <t>02770000</t>
  </si>
  <si>
    <t>Southbridge</t>
  </si>
  <si>
    <t>Jeffrey Villar</t>
  </si>
  <si>
    <t>25 Cole Avenue</t>
  </si>
  <si>
    <t>01550</t>
  </si>
  <si>
    <t>08720000</t>
  </si>
  <si>
    <t>Southeastern Regional Vocational Technical</t>
  </si>
  <si>
    <t>Luis Lopes</t>
  </si>
  <si>
    <t>250 Foundry Street</t>
  </si>
  <si>
    <t>South Easton</t>
  </si>
  <si>
    <t>02375</t>
  </si>
  <si>
    <t>07650000</t>
  </si>
  <si>
    <t>Southern Berkshire</t>
  </si>
  <si>
    <t>Beth Regulbuto</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</si>
  <si>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</si>
  <si>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</si>
  <si>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</si>
  <si>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</si>
  <si>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</si>
  <si>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</si>
  <si>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</si>
  <si>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</si>
  <si>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</si>
  <si>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</si>
  <si>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</si>
  <si>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Jennifer Willard</t>
  </si>
  <si>
    <t>86 Powder Mill Road</t>
  </si>
  <si>
    <t>Southwick</t>
  </si>
  <si>
    <t>01077</t>
  </si>
  <si>
    <t>07670000</t>
  </si>
  <si>
    <t>Spencer-E Brookfield</t>
  </si>
  <si>
    <t>Paul Haughey</t>
  </si>
  <si>
    <t>306 Main Street</t>
  </si>
  <si>
    <t>Spencer</t>
  </si>
  <si>
    <t>01562</t>
  </si>
  <si>
    <t>02810000</t>
  </si>
  <si>
    <t>Daniel Warwick</t>
  </si>
  <si>
    <t>1550 Main Street</t>
  </si>
  <si>
    <t>35100000</t>
  </si>
  <si>
    <t>Springfield Preparatory Charter School (District)</t>
  </si>
  <si>
    <t>Bill Spirer</t>
  </si>
  <si>
    <t>594 Converse St.</t>
  </si>
  <si>
    <t>02840000</t>
  </si>
  <si>
    <t>Stoneham</t>
  </si>
  <si>
    <t>John Macero</t>
  </si>
  <si>
    <t>149 Franklin Street</t>
  </si>
  <si>
    <t>02180</t>
  </si>
  <si>
    <t>02850000</t>
  </si>
  <si>
    <t>Stoughton</t>
  </si>
  <si>
    <t>232 Pearl Street</t>
  </si>
  <si>
    <t>02072</t>
  </si>
  <si>
    <t>02870000</t>
  </si>
  <si>
    <t>02880000</t>
  </si>
  <si>
    <t>Brad Crozier</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</si>
  <si>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</si>
  <si>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</si>
  <si>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</si>
  <si>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</si>
  <si>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</si>
  <si>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</si>
  <si>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</si>
  <si>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</si>
  <si>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</si>
  <si>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</si>
  <si>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</si>
  <si>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</si>
  <si>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</si>
  <si>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</si>
  <si>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</si>
  <si>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John Robidoux</t>
  </si>
  <si>
    <t>1 Gardners Neck Road</t>
  </si>
  <si>
    <t>02777</t>
  </si>
  <si>
    <t>07700000</t>
  </si>
  <si>
    <t>Tantasqua</t>
  </si>
  <si>
    <t>02930000</t>
  </si>
  <si>
    <t>John Cabral</t>
  </si>
  <si>
    <t>215 Harris Street</t>
  </si>
  <si>
    <t>39020000</t>
  </si>
  <si>
    <t>TEC Connections Academy Commonwealth Virtual School District</t>
  </si>
  <si>
    <t>141 Mansion Drive</t>
  </si>
  <si>
    <t>East Walpole</t>
  </si>
  <si>
    <t>02032</t>
  </si>
  <si>
    <t>02950000</t>
  </si>
  <si>
    <t>Tewksbury</t>
  </si>
  <si>
    <t>Christopher Malone</t>
  </si>
  <si>
    <t>139 Pleasant Street</t>
  </si>
  <si>
    <t>01876</t>
  </si>
  <si>
    <t>02960000</t>
  </si>
  <si>
    <t>Tisbury</t>
  </si>
  <si>
    <t>02980000</t>
  </si>
  <si>
    <t>Topsfield</t>
  </si>
  <si>
    <t>08780000</t>
  </si>
  <si>
    <t>Tri-County Regional Vocational Technical</t>
  </si>
  <si>
    <t>Stephen Dockray</t>
  </si>
  <si>
    <t>147 Pond Street</t>
  </si>
  <si>
    <t>07730000</t>
  </si>
  <si>
    <t>Triton</t>
  </si>
  <si>
    <t>Brian Forget</t>
  </si>
  <si>
    <t>112 Elm Street</t>
  </si>
  <si>
    <t>Byfield</t>
  </si>
  <si>
    <t>01922</t>
  </si>
  <si>
    <t>03000000</t>
  </si>
  <si>
    <t>Truro</t>
  </si>
  <si>
    <t>Michael Gradone</t>
  </si>
  <si>
    <t>P O Box 2029</t>
  </si>
  <si>
    <t>02666</t>
  </si>
  <si>
    <t>03010000</t>
  </si>
  <si>
    <t>Michael Flanagan</t>
  </si>
  <si>
    <t>50 Norris Rd</t>
  </si>
  <si>
    <t>04800000</t>
  </si>
  <si>
    <t>UP Academy Charter School of Boston (District)</t>
  </si>
  <si>
    <t>Rashidah Lawson</t>
  </si>
  <si>
    <t>215 Dorchester Street</t>
  </si>
  <si>
    <t>02127</t>
  </si>
  <si>
    <t>35050000</t>
  </si>
  <si>
    <t>UP Academy Charter School of Dorchester (District)</t>
  </si>
  <si>
    <t>Erica Andrew</t>
  </si>
  <si>
    <t>35 Westville Street</t>
  </si>
  <si>
    <t>07740000</t>
  </si>
  <si>
    <t>Up-Island Regional</t>
  </si>
  <si>
    <t>08790000</t>
  </si>
  <si>
    <t>Upper Cape Cod Regional Vocational Technical</t>
  </si>
  <si>
    <t>Robert Dutch</t>
  </si>
  <si>
    <t>220 Sandwich Rd</t>
  </si>
  <si>
    <t>03040000</t>
  </si>
  <si>
    <t>Uxbridge</t>
  </si>
  <si>
    <t>Frank Tiano</t>
  </si>
  <si>
    <t>9 North Main Street</t>
  </si>
  <si>
    <t>01569</t>
  </si>
  <si>
    <t>04980000</t>
  </si>
  <si>
    <t>Veritas Preparatory Charter School (District)</t>
  </si>
  <si>
    <t>Rachel Romano</t>
  </si>
  <si>
    <t>370 Pine Street</t>
  </si>
  <si>
    <t>07750000</t>
  </si>
  <si>
    <t>Wachusett</t>
  </si>
  <si>
    <t>Darryll McCall</t>
  </si>
  <si>
    <t>1745 Main Street</t>
  </si>
  <si>
    <t>c/o Jefferson School</t>
  </si>
  <si>
    <t>Jefferson</t>
  </si>
  <si>
    <t>01522</t>
  </si>
  <si>
    <t>03050000</t>
  </si>
  <si>
    <t>Douglas Lyons</t>
  </si>
  <si>
    <t>60 Farm Street</t>
  </si>
  <si>
    <t>03060000</t>
  </si>
  <si>
    <t>Wales</t>
  </si>
  <si>
    <t>03070000</t>
  </si>
  <si>
    <t>135 School Street</t>
  </si>
  <si>
    <t>03080000</t>
  </si>
  <si>
    <t>Waltham</t>
  </si>
  <si>
    <t>George Frost</t>
  </si>
  <si>
    <t>617 Lexington Street</t>
  </si>
  <si>
    <t>02452</t>
  </si>
  <si>
    <t>03090000</t>
  </si>
  <si>
    <t>Ware</t>
  </si>
  <si>
    <t>Marlene Di Leo</t>
  </si>
  <si>
    <t>P O Box 240</t>
  </si>
  <si>
    <t>01082</t>
  </si>
  <si>
    <t>03100000</t>
  </si>
  <si>
    <t>Wareham</t>
  </si>
  <si>
    <t>Kimberly Shaver-Hood</t>
  </si>
  <si>
    <t>48 Marion Road</t>
  </si>
  <si>
    <t>02571</t>
  </si>
  <si>
    <t>03140000</t>
  </si>
  <si>
    <t>Watertown</t>
  </si>
  <si>
    <t>Deanne Galdston</t>
  </si>
  <si>
    <t>30 Common Street</t>
  </si>
  <si>
    <t>02472</t>
  </si>
  <si>
    <t>03150000</t>
  </si>
  <si>
    <t>Wayland</t>
  </si>
  <si>
    <t>Arthur Unobskey</t>
  </si>
  <si>
    <t>41 Cochituate Rd</t>
  </si>
  <si>
    <t>01778</t>
  </si>
  <si>
    <t>03160000</t>
  </si>
  <si>
    <t>Webster</t>
  </si>
  <si>
    <t>Ruthann Petruno-Goguen</t>
  </si>
  <si>
    <t>77 Poland Street</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</si>
  <si>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</si>
  <si>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</si>
  <si>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</si>
  <si>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</si>
  <si>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</si>
  <si>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</si>
  <si>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</si>
  <si>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</si>
  <si>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</si>
  <si>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</si>
  <si>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</si>
  <si>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</si>
  <si>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</si>
  <si>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</si>
  <si>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</si>
  <si>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</si>
  <si>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</si>
  <si>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</si>
  <si>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</si>
  <si>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Michael Richard</t>
  </si>
  <si>
    <t>26 Central Street</t>
  </si>
  <si>
    <t>03210000</t>
  </si>
  <si>
    <t>Westborough</t>
  </si>
  <si>
    <t>Amber Bock</t>
  </si>
  <si>
    <t>45 West Main Street</t>
  </si>
  <si>
    <t>01581</t>
  </si>
  <si>
    <t>03250000</t>
  </si>
  <si>
    <t>Westfield</t>
  </si>
  <si>
    <t>Stefan Czaporowski</t>
  </si>
  <si>
    <t>94 North Elm Street</t>
  </si>
  <si>
    <t>Suite 101</t>
  </si>
  <si>
    <t>01085</t>
  </si>
  <si>
    <t>03300000</t>
  </si>
  <si>
    <t>Weston</t>
  </si>
  <si>
    <t>Midge Connolly</t>
  </si>
  <si>
    <t>89 Wellesley Street</t>
  </si>
  <si>
    <t>02493</t>
  </si>
  <si>
    <t>03310000</t>
  </si>
  <si>
    <t>Westport</t>
  </si>
  <si>
    <t>Gary Reese</t>
  </si>
  <si>
    <t>17 Main Rd</t>
  </si>
  <si>
    <t>02790</t>
  </si>
  <si>
    <t>03360000</t>
  </si>
  <si>
    <t>Weymouth</t>
  </si>
  <si>
    <t>Jennifer Curtis-Whipple</t>
  </si>
  <si>
    <t>111 Middle Street</t>
  </si>
  <si>
    <t>02189</t>
  </si>
  <si>
    <t>07800000</t>
  </si>
  <si>
    <t>Whitman-Hanson</t>
  </si>
  <si>
    <t>Jeffrey Szymaniak</t>
  </si>
  <si>
    <t>610 Franklin Street</t>
  </si>
  <si>
    <t>Whitman</t>
  </si>
  <si>
    <t>02382</t>
  </si>
  <si>
    <t>08850000</t>
  </si>
  <si>
    <t>Whittier Regional Vocational Technical</t>
  </si>
  <si>
    <t>Maureen Lynch</t>
  </si>
  <si>
    <t>115 Amesbury Line Rd</t>
  </si>
  <si>
    <t>03400000</t>
  </si>
  <si>
    <t>Williamsburg</t>
  </si>
  <si>
    <t>03420000</t>
  </si>
  <si>
    <t>Wilmington</t>
  </si>
  <si>
    <t>Glenn Brand</t>
  </si>
  <si>
    <t>161 Church Street</t>
  </si>
  <si>
    <t>01887</t>
  </si>
  <si>
    <t>03430000</t>
  </si>
  <si>
    <t>Winchendon</t>
  </si>
  <si>
    <t>Joan Landers</t>
  </si>
  <si>
    <t>175 Grove Street</t>
  </si>
  <si>
    <t>01475</t>
  </si>
  <si>
    <t>03440000</t>
  </si>
  <si>
    <t>Winchester</t>
  </si>
  <si>
    <t>Judith Evans</t>
  </si>
  <si>
    <t>40 Samoset Road</t>
  </si>
  <si>
    <t>01890</t>
  </si>
  <si>
    <t>03460000</t>
  </si>
  <si>
    <t>Winthrop</t>
  </si>
  <si>
    <t>Lisa Howard</t>
  </si>
  <si>
    <t>1 Metcalf Square</t>
  </si>
  <si>
    <t>02152</t>
  </si>
  <si>
    <t>03470000</t>
  </si>
  <si>
    <t>Woburn</t>
  </si>
  <si>
    <t>Matthew Crowley</t>
  </si>
  <si>
    <t>55 Locust Street</t>
  </si>
  <si>
    <t>01801</t>
  </si>
  <si>
    <t>03480000</t>
  </si>
  <si>
    <t>Maureen Binienda</t>
  </si>
  <si>
    <t>20 Irving Street</t>
  </si>
  <si>
    <t>01609</t>
  </si>
  <si>
    <t>03490000</t>
  </si>
  <si>
    <t>Worthington</t>
  </si>
  <si>
    <t>Gretchen Morse-Dobosz</t>
  </si>
  <si>
    <t>147 Huntington Road</t>
  </si>
  <si>
    <t>01098</t>
  </si>
  <si>
    <t>03500000</t>
  </si>
  <si>
    <t>Wrentham</t>
  </si>
  <si>
    <t>Allan Cameron</t>
  </si>
  <si>
    <t>120 Taunton Street</t>
  </si>
  <si>
    <t>02093</t>
  </si>
  <si>
    <t>Colleen Holforty</t>
  </si>
  <si>
    <t>781-338-3522</t>
  </si>
  <si>
    <t>colleen.e.holforty@mass.gov</t>
  </si>
  <si>
    <t>alex.j.lilley@mass.gov</t>
  </si>
  <si>
    <t>susan.mazzarella@mass.gov</t>
  </si>
  <si>
    <t>nancy.h.labrie@mass.gov</t>
  </si>
  <si>
    <t>Alex Chiu</t>
  </si>
  <si>
    <t>781-338-3586</t>
  </si>
  <si>
    <t>alexandria.w.chiu@mass.gov</t>
  </si>
  <si>
    <t>781-338-6259</t>
  </si>
  <si>
    <t>russellw.fleming@mass.gov</t>
  </si>
  <si>
    <t>eleanor.rounds@mass.gov</t>
  </si>
  <si>
    <t>elizabeth.a.o'connell@mass.gov</t>
  </si>
  <si>
    <t>julia.b.foodman@mass.gov</t>
  </si>
  <si>
    <t>Primary Functions</t>
  </si>
  <si>
    <t>Learning First Charter Public School(District)</t>
  </si>
  <si>
    <t>Fiscal Year</t>
  </si>
  <si>
    <t>Meeting unique needs of special student populations</t>
  </si>
  <si>
    <t>Improving district preparedness and response to COVID-19</t>
  </si>
  <si>
    <t>Training and PD on sanitation and disease containment</t>
  </si>
  <si>
    <t>Supplies to sanitize schools and district facilities</t>
  </si>
  <si>
    <t>Coordinating systems for students during long-term closures</t>
  </si>
  <si>
    <t>Acquiring education technology for students to facilitate remote learning</t>
  </si>
  <si>
    <t>Coordinating activities with public health agencies</t>
  </si>
  <si>
    <t>Providing mental health services and supports</t>
  </si>
  <si>
    <t>Planning/implementing summer learning and/or afterschool programs</t>
  </si>
  <si>
    <t>Rental/Lease of Equipment</t>
  </si>
  <si>
    <t>Other activities re: maintaining district activities and continuing staff employment</t>
  </si>
  <si>
    <t>FY20 district Enrollment</t>
  </si>
  <si>
    <t>00680000</t>
  </si>
  <si>
    <t>Conway</t>
  </si>
  <si>
    <t>01210000</t>
  </si>
  <si>
    <t>Hancock</t>
  </si>
  <si>
    <t>01540000</t>
  </si>
  <si>
    <t>Leverett</t>
  </si>
  <si>
    <t>01750000</t>
  </si>
  <si>
    <t>Medfield</t>
  </si>
  <si>
    <t>02300000</t>
  </si>
  <si>
    <t>Pelham</t>
  </si>
  <si>
    <t>02340000</t>
  </si>
  <si>
    <t>Petersham</t>
  </si>
  <si>
    <t>02490000</t>
  </si>
  <si>
    <t>Richmond</t>
  </si>
  <si>
    <t>03260000</t>
  </si>
  <si>
    <t>03270000</t>
  </si>
  <si>
    <t>03350000</t>
  </si>
  <si>
    <t>Westwood</t>
  </si>
  <si>
    <t>03370000</t>
  </si>
  <si>
    <t>Whately</t>
  </si>
  <si>
    <t>Mystic Valley Regional Charter (District)</t>
  </si>
  <si>
    <t>04780000</t>
  </si>
  <si>
    <t>Francis W. Parker Charter Essential (District)</t>
  </si>
  <si>
    <t>04890000</t>
  </si>
  <si>
    <t>Sturgis Charter Public (District)</t>
  </si>
  <si>
    <t>06320000</t>
  </si>
  <si>
    <t>Chesterfield-Goshen</t>
  </si>
  <si>
    <t>04700000</t>
  </si>
  <si>
    <t>Aaron Dean</t>
  </si>
  <si>
    <t>Ellen Linzey</t>
  </si>
  <si>
    <t>Will Gardner</t>
  </si>
  <si>
    <t>515 Belleville Ave</t>
  </si>
  <si>
    <t>Sandra Rehler</t>
  </si>
  <si>
    <t>Brian Cameron</t>
  </si>
  <si>
    <t>500 Financial Park</t>
  </si>
  <si>
    <t>Suzanne Charochak</t>
  </si>
  <si>
    <t>Jill Rossetti</t>
  </si>
  <si>
    <t>Brenda Cassellius</t>
  </si>
  <si>
    <t>Kerri Quinlan-Zhou</t>
  </si>
  <si>
    <t>Michael Thomas</t>
  </si>
  <si>
    <t>Benjamin Lummis</t>
  </si>
  <si>
    <t>135 Berkshire Street</t>
  </si>
  <si>
    <t>Almudena Abeyta</t>
  </si>
  <si>
    <t>500 Broadway</t>
  </si>
  <si>
    <t>Room 216</t>
  </si>
  <si>
    <t>PO Box 300</t>
  </si>
  <si>
    <t>Lynn Clark</t>
  </si>
  <si>
    <t>Dayshel Reid</t>
  </si>
  <si>
    <t>Patrick Sullivan</t>
  </si>
  <si>
    <t>Rebecca Norris</t>
  </si>
  <si>
    <t>50 Oliver Street</t>
  </si>
  <si>
    <t>Jennifer Culkeen</t>
  </si>
  <si>
    <t>Priya Tahiliani</t>
  </si>
  <si>
    <t>Todd Sumner</t>
  </si>
  <si>
    <t>49 Antietam Street</t>
  </si>
  <si>
    <t>Jill Davis</t>
  </si>
  <si>
    <t>344 Main Street</t>
  </si>
  <si>
    <t>Jill Proulx</t>
  </si>
  <si>
    <t>Julie Kukenberger</t>
  </si>
  <si>
    <t>1831 STATE ROAD</t>
  </si>
  <si>
    <t>Patricia Bell</t>
  </si>
  <si>
    <t>Paul Austin</t>
  </si>
  <si>
    <t>William Cameron</t>
  </si>
  <si>
    <t>Joel Boyd</t>
  </si>
  <si>
    <t>William McAlduff Jr</t>
  </si>
  <si>
    <t>Peter Cohen</t>
  </si>
  <si>
    <t>Kendra Salvador</t>
  </si>
  <si>
    <t>Mary Jane Rickson</t>
  </si>
  <si>
    <t>Jeffrey Marsden</t>
  </si>
  <si>
    <t>459 Main St</t>
  </si>
  <si>
    <t>3rd Fl</t>
  </si>
  <si>
    <t>Alex Dan</t>
  </si>
  <si>
    <t>4 Laurel Street</t>
  </si>
  <si>
    <t>Patrick Daly</t>
  </si>
  <si>
    <t>Gregory Martineau</t>
  </si>
  <si>
    <t>Lisa DeTora</t>
  </si>
  <si>
    <t>134 Springfield St</t>
  </si>
  <si>
    <t>Marc Kerble</t>
  </si>
  <si>
    <t>Business Office</t>
  </si>
  <si>
    <t>P O Box 148</t>
  </si>
  <si>
    <t>Suzanne Scallion</t>
  </si>
  <si>
    <t>Provincetown Schools</t>
  </si>
  <si>
    <t>1831 State Road</t>
  </si>
  <si>
    <t>Jonnie Lyn Evans</t>
  </si>
  <si>
    <t>John Verrilli</t>
  </si>
  <si>
    <t>Maretta Thomsen</t>
  </si>
  <si>
    <t>Frederick Randall</t>
  </si>
  <si>
    <t>Diana Bonneville</t>
  </si>
  <si>
    <t>John Marcus</t>
  </si>
  <si>
    <t>Paul Marble</t>
  </si>
  <si>
    <t>427 Main Street</t>
  </si>
  <si>
    <t>Patrick Lattuca</t>
  </si>
  <si>
    <t>Bridget Gough</t>
  </si>
  <si>
    <t>Timothy Connor</t>
  </si>
  <si>
    <t>Everett Olsen</t>
  </si>
  <si>
    <t>23 Depot Street</t>
  </si>
  <si>
    <t>Emily Parks</t>
  </si>
  <si>
    <t>220 Nahatan Street</t>
  </si>
  <si>
    <t>Chesterfield</t>
  </si>
  <si>
    <t>Devens</t>
  </si>
  <si>
    <t>RICHMOND</t>
  </si>
  <si>
    <t>01012</t>
  </si>
  <si>
    <t>01434</t>
  </si>
  <si>
    <t>01254</t>
  </si>
  <si>
    <t>02052</t>
  </si>
  <si>
    <t>01013</t>
  </si>
  <si>
    <t>01366</t>
  </si>
  <si>
    <t>02090</t>
  </si>
  <si>
    <t>FY20 LowInc</t>
  </si>
  <si>
    <t>Activities under ESSA, IDEA, Perkins or AEFLA</t>
  </si>
  <si>
    <t>FY2021</t>
  </si>
  <si>
    <t>YesOnly</t>
  </si>
  <si>
    <t xml:space="preserve">Select </t>
  </si>
  <si>
    <t>School facility repairs and improvements to reduce health risks</t>
  </si>
  <si>
    <t>Activities related to improving indoor air quality in school facilities</t>
  </si>
  <si>
    <t xml:space="preserve">Activities addressing learning loss </t>
  </si>
  <si>
    <t>FY2022</t>
  </si>
  <si>
    <t>Gosnold</t>
  </si>
  <si>
    <t>01090000</t>
  </si>
  <si>
    <t>Margaret Frieswyk</t>
  </si>
  <si>
    <t>263 Hill &amp; Plain Road</t>
  </si>
  <si>
    <t>Hoosac Valley Regional</t>
  </si>
  <si>
    <t>Assurances</t>
  </si>
  <si>
    <t>School Code</t>
  </si>
  <si>
    <t>School Name</t>
  </si>
  <si>
    <t>ORG_CODE</t>
  </si>
  <si>
    <t>Gradeserved</t>
  </si>
  <si>
    <t>TitleIStatus</t>
  </si>
  <si>
    <t>sch_type20</t>
  </si>
  <si>
    <t>0001</t>
  </si>
  <si>
    <t>Abington Early Education Program</t>
  </si>
  <si>
    <t>00010001</t>
  </si>
  <si>
    <t>PK</t>
  </si>
  <si>
    <t>EES</t>
  </si>
  <si>
    <t>Woodsdale Elementary School</t>
  </si>
  <si>
    <t>00010015</t>
  </si>
  <si>
    <t>03 - 04</t>
  </si>
  <si>
    <t>ES</t>
  </si>
  <si>
    <t>Beaver Brook Elementary</t>
  </si>
  <si>
    <t>00010020</t>
  </si>
  <si>
    <t>Abington Middle School</t>
  </si>
  <si>
    <t>00010405</t>
  </si>
  <si>
    <t>05 - 08</t>
  </si>
  <si>
    <t>MS</t>
  </si>
  <si>
    <t>Abington High</t>
  </si>
  <si>
    <t>00010505</t>
  </si>
  <si>
    <t>09 - 12</t>
  </si>
  <si>
    <t>HS</t>
  </si>
  <si>
    <t>0003</t>
  </si>
  <si>
    <t>Acushnet Elementary School</t>
  </si>
  <si>
    <t>00030025</t>
  </si>
  <si>
    <t>PK - 04</t>
  </si>
  <si>
    <t>Albert F Ford Middle School</t>
  </si>
  <si>
    <t>00030305</t>
  </si>
  <si>
    <t>0005</t>
  </si>
  <si>
    <t>Agawam Early Childhood Center</t>
  </si>
  <si>
    <t>00050003</t>
  </si>
  <si>
    <t>Clifford M Granger</t>
  </si>
  <si>
    <t>00050010</t>
  </si>
  <si>
    <t>Benjamin J Phelps</t>
  </si>
  <si>
    <t>00050020</t>
  </si>
  <si>
    <t>Robinson Park</t>
  </si>
  <si>
    <t>00050025</t>
  </si>
  <si>
    <t>James Clark School</t>
  </si>
  <si>
    <t>00050030</t>
  </si>
  <si>
    <t>Roberta G. Doering School</t>
  </si>
  <si>
    <t>00050303</t>
  </si>
  <si>
    <t>Agawam Junior High</t>
  </si>
  <si>
    <t>00050405</t>
  </si>
  <si>
    <t>07 - 08</t>
  </si>
  <si>
    <t>Agawam High</t>
  </si>
  <si>
    <t>00050505</t>
  </si>
  <si>
    <t>0007</t>
  </si>
  <si>
    <t>Amesbury Elementary</t>
  </si>
  <si>
    <t>00070005</t>
  </si>
  <si>
    <t>Charles C Cashman Elementary</t>
  </si>
  <si>
    <t>00070010</t>
  </si>
  <si>
    <t>Amesbury Middle</t>
  </si>
  <si>
    <t>00070013</t>
  </si>
  <si>
    <t>Amesbury High</t>
  </si>
  <si>
    <t>00070505</t>
  </si>
  <si>
    <t>Amesbury Innovation High School</t>
  </si>
  <si>
    <t>00070515</t>
  </si>
  <si>
    <t>0008</t>
  </si>
  <si>
    <t>Crocker Farm Elementary</t>
  </si>
  <si>
    <t>00080009</t>
  </si>
  <si>
    <t>PK - 06</t>
  </si>
  <si>
    <t>Fort River Elementary</t>
  </si>
  <si>
    <t>00080020</t>
  </si>
  <si>
    <t>Wildwood Elementary</t>
  </si>
  <si>
    <t>00080050</t>
  </si>
  <si>
    <t>0009</t>
  </si>
  <si>
    <t>Bancroft Elementary</t>
  </si>
  <si>
    <t>00090003</t>
  </si>
  <si>
    <t>High Plain Elementary</t>
  </si>
  <si>
    <t>00090004</t>
  </si>
  <si>
    <t>Shawsheen School</t>
  </si>
  <si>
    <t>00090005</t>
  </si>
  <si>
    <t>Henry C Sanborn Elementary</t>
  </si>
  <si>
    <t>00090010</t>
  </si>
  <si>
    <t>South Elementary</t>
  </si>
  <si>
    <t>00090020</t>
  </si>
  <si>
    <t>West Elementary</t>
  </si>
  <si>
    <t>00090025</t>
  </si>
  <si>
    <t>Doherty Middle</t>
  </si>
  <si>
    <t>00090305</t>
  </si>
  <si>
    <t>06 - 08</t>
  </si>
  <si>
    <t>Andover West Middle</t>
  </si>
  <si>
    <t>00090310</t>
  </si>
  <si>
    <t>Wood Hill Middle School</t>
  </si>
  <si>
    <t>00090350</t>
  </si>
  <si>
    <t>Andover High</t>
  </si>
  <si>
    <t>00090505</t>
  </si>
  <si>
    <t>0010</t>
  </si>
  <si>
    <t>John A Bishop</t>
  </si>
  <si>
    <t>00100005</t>
  </si>
  <si>
    <t>Brackett</t>
  </si>
  <si>
    <t>00100010</t>
  </si>
  <si>
    <t>Cyrus E Dallin</t>
  </si>
  <si>
    <t>00100025</t>
  </si>
  <si>
    <t>Hardy</t>
  </si>
  <si>
    <t>00100030</t>
  </si>
  <si>
    <t>Menotomy Preschool</t>
  </si>
  <si>
    <t>00100038</t>
  </si>
  <si>
    <t>Peirce</t>
  </si>
  <si>
    <t>00100045</t>
  </si>
  <si>
    <t>Thompson</t>
  </si>
  <si>
    <t>00100050</t>
  </si>
  <si>
    <t>M Norcross Stratton</t>
  </si>
  <si>
    <t>00100055</t>
  </si>
  <si>
    <t>Gibbs School</t>
  </si>
  <si>
    <t>00100305</t>
  </si>
  <si>
    <t>06</t>
  </si>
  <si>
    <t>Ottoson Middle</t>
  </si>
  <si>
    <t>00100410</t>
  </si>
  <si>
    <t>Arlington High</t>
  </si>
  <si>
    <t>00100505</t>
  </si>
  <si>
    <t>0014</t>
  </si>
  <si>
    <t>William Pittaway Elementary</t>
  </si>
  <si>
    <t>00140005</t>
  </si>
  <si>
    <t>Henry E Warren Elementary</t>
  </si>
  <si>
    <t>00140010</t>
  </si>
  <si>
    <t>David Mindess</t>
  </si>
  <si>
    <t>00140015</t>
  </si>
  <si>
    <t>03 - 05</t>
  </si>
  <si>
    <t>Ashland Middle</t>
  </si>
  <si>
    <t>00140405</t>
  </si>
  <si>
    <t>Ashland High</t>
  </si>
  <si>
    <t>00140505</t>
  </si>
  <si>
    <t>0016</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</si>
  <si>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</si>
  <si>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</si>
  <si>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</si>
  <si>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</si>
  <si>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</si>
  <si>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</si>
  <si>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</si>
  <si>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</si>
  <si>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</si>
  <si>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</si>
  <si>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Peter Thacher Elementary School</t>
  </si>
  <si>
    <t>00160050</t>
  </si>
  <si>
    <t>Robert J. Coelho Middle School</t>
  </si>
  <si>
    <t>00160305</t>
  </si>
  <si>
    <t>Cyril K. Brennan Middle School</t>
  </si>
  <si>
    <t>00160315</t>
  </si>
  <si>
    <t>Wamsutta Middle School</t>
  </si>
  <si>
    <t>00160320</t>
  </si>
  <si>
    <t>Attleboro High</t>
  </si>
  <si>
    <t>00160505</t>
  </si>
  <si>
    <t>Attleboro Community Academy</t>
  </si>
  <si>
    <t>00160515</t>
  </si>
  <si>
    <t>0017</t>
  </si>
  <si>
    <t>Bryn Mawr</t>
  </si>
  <si>
    <t>00170010</t>
  </si>
  <si>
    <t>Pakachoag School</t>
  </si>
  <si>
    <t>00170025</t>
  </si>
  <si>
    <t>PK - 02</t>
  </si>
  <si>
    <t>Swanson Road Intermediate School</t>
  </si>
  <si>
    <t>00170030</t>
  </si>
  <si>
    <t>Auburn Middle</t>
  </si>
  <si>
    <t>00170305</t>
  </si>
  <si>
    <t>Auburn Senior High</t>
  </si>
  <si>
    <t>00170505</t>
  </si>
  <si>
    <t>0018</t>
  </si>
  <si>
    <t>Ralph D Butler</t>
  </si>
  <si>
    <t>00180010</t>
  </si>
  <si>
    <t>Avon Middle High School</t>
  </si>
  <si>
    <t>00180510</t>
  </si>
  <si>
    <t>07 - 12</t>
  </si>
  <si>
    <t>MSHS/K-12</t>
  </si>
  <si>
    <t>0020</t>
  </si>
  <si>
    <t>Enoch Cobb Early Learning Center</t>
  </si>
  <si>
    <t>00200001</t>
  </si>
  <si>
    <t>West Barnstable Elementary</t>
  </si>
  <si>
    <t>00200005</t>
  </si>
  <si>
    <t>Centerville Elementary</t>
  </si>
  <si>
    <t>00200010</t>
  </si>
  <si>
    <t>Barnstable Community Innovation School</t>
  </si>
  <si>
    <t>00200012</t>
  </si>
  <si>
    <t>Hyannis West Elementary</t>
  </si>
  <si>
    <t>00200025</t>
  </si>
  <si>
    <t>West Villages Elementary School</t>
  </si>
  <si>
    <t>00200045</t>
  </si>
  <si>
    <t>Barnstable United Elementary School</t>
  </si>
  <si>
    <t>00200050</t>
  </si>
  <si>
    <t>04 - 05</t>
  </si>
  <si>
    <t>Barnstable Intermediate School</t>
  </si>
  <si>
    <t>00200315</t>
  </si>
  <si>
    <t>06 - 07</t>
  </si>
  <si>
    <t>Barnstable High</t>
  </si>
  <si>
    <t>00200505</t>
  </si>
  <si>
    <t>08 - 12</t>
  </si>
  <si>
    <t>0023</t>
  </si>
  <si>
    <t>Lt Elezer Davis</t>
  </si>
  <si>
    <t>00230010</t>
  </si>
  <si>
    <t>Lt Job Lane School</t>
  </si>
  <si>
    <t>00230012</t>
  </si>
  <si>
    <t>John Glenn Middle</t>
  </si>
  <si>
    <t>00230305</t>
  </si>
  <si>
    <t>Bedford High</t>
  </si>
  <si>
    <t>00230505</t>
  </si>
  <si>
    <t>0024</t>
  </si>
  <si>
    <t>Cold Spring</t>
  </si>
  <si>
    <t>00240005</t>
  </si>
  <si>
    <t>PK - K</t>
  </si>
  <si>
    <t>Chestnut Hill Community School</t>
  </si>
  <si>
    <t>00240006</t>
  </si>
  <si>
    <t>04 - 06</t>
  </si>
  <si>
    <t>Swift River Elementary</t>
  </si>
  <si>
    <t>00240018</t>
  </si>
  <si>
    <t>01 - 03</t>
  </si>
  <si>
    <t>Jabish Middle School</t>
  </si>
  <si>
    <t>00240025</t>
  </si>
  <si>
    <t>Belchertown High</t>
  </si>
  <si>
    <t>00240505</t>
  </si>
  <si>
    <t>0025</t>
  </si>
  <si>
    <t>Bellingham Early Childhood Center</t>
  </si>
  <si>
    <t>00250003</t>
  </si>
  <si>
    <t>Joseph F DiPietro Elementary School</t>
  </si>
  <si>
    <t>00250020</t>
  </si>
  <si>
    <t>Stall Brook</t>
  </si>
  <si>
    <t>00250025</t>
  </si>
  <si>
    <t>Bellingham Memorial School</t>
  </si>
  <si>
    <t>00250315</t>
  </si>
  <si>
    <t>04 - 07</t>
  </si>
  <si>
    <t>ESMS</t>
  </si>
  <si>
    <t>Bellingham High School</t>
  </si>
  <si>
    <t>00250505</t>
  </si>
  <si>
    <t>Keough Memorial Academy</t>
  </si>
  <si>
    <t>00250510</t>
  </si>
  <si>
    <t>0026</t>
  </si>
  <si>
    <t>Winn Brook</t>
  </si>
  <si>
    <t>00260005</t>
  </si>
  <si>
    <t>Mary Lee Burbank</t>
  </si>
  <si>
    <t>00260010</t>
  </si>
  <si>
    <t>Daniel Butler</t>
  </si>
  <si>
    <t>00260015</t>
  </si>
  <si>
    <t>Roger E Wellington</t>
  </si>
  <si>
    <t>00260035</t>
  </si>
  <si>
    <t>Winthrop L Chenery Middle</t>
  </si>
  <si>
    <t>00260305</t>
  </si>
  <si>
    <t>Belmont High</t>
  </si>
  <si>
    <t>00260505</t>
  </si>
  <si>
    <t>0027</t>
  </si>
  <si>
    <t>Berkley Community School</t>
  </si>
  <si>
    <t>00270010</t>
  </si>
  <si>
    <t>Berkley Middle School</t>
  </si>
  <si>
    <t>00270305</t>
  </si>
  <si>
    <t>0030</t>
  </si>
  <si>
    <t>McKeown School</t>
  </si>
  <si>
    <t>00300002</t>
  </si>
  <si>
    <t>00300010</t>
  </si>
  <si>
    <t>Cove Elementary</t>
  </si>
  <si>
    <t>00300015</t>
  </si>
  <si>
    <t>Hannah Elementary</t>
  </si>
  <si>
    <t>00300033</t>
  </si>
  <si>
    <t>North Beverly Elementary</t>
  </si>
  <si>
    <t>00300040</t>
  </si>
  <si>
    <t>Ayers/Ryal Side School</t>
  </si>
  <si>
    <t>00300055</t>
  </si>
  <si>
    <t>Beverly Middle School</t>
  </si>
  <si>
    <t>00300305</t>
  </si>
  <si>
    <t>Beverly High</t>
  </si>
  <si>
    <t>00300505</t>
  </si>
  <si>
    <t>0031</t>
  </si>
  <si>
    <t>Thomas Ditson</t>
  </si>
  <si>
    <t>00310005</t>
  </si>
  <si>
    <t>Frederick J Dutile</t>
  </si>
  <si>
    <t>00310007</t>
  </si>
  <si>
    <t>John F Kennedy</t>
  </si>
  <si>
    <t>00310012</t>
  </si>
  <si>
    <t>Parker</t>
  </si>
  <si>
    <t>00310015</t>
  </si>
  <si>
    <t>Hajjar Elementary</t>
  </si>
  <si>
    <t>00310026</t>
  </si>
  <si>
    <t>Marshall Middle School</t>
  </si>
  <si>
    <t>00310305</t>
  </si>
  <si>
    <t>05 - 07</t>
  </si>
  <si>
    <t>Locke Middle</t>
  </si>
  <si>
    <t>00310310</t>
  </si>
  <si>
    <t>Billerica Memorial High School</t>
  </si>
  <si>
    <t>00310505</t>
  </si>
  <si>
    <t>0035</t>
  </si>
  <si>
    <t>Lee Academy</t>
  </si>
  <si>
    <t>00350001</t>
  </si>
  <si>
    <t>PK - 03</t>
  </si>
  <si>
    <t>Baldwin Early Learning Center</t>
  </si>
  <si>
    <t>00350003</t>
  </si>
  <si>
    <t>PK - 01</t>
  </si>
  <si>
    <t>Lyon K-8</t>
  </si>
  <si>
    <t>00350004</t>
  </si>
  <si>
    <t>00350006</t>
  </si>
  <si>
    <t>Dr. Catherine Ellison-Rosa Parks Early Ed School</t>
  </si>
  <si>
    <t>00350008</t>
  </si>
  <si>
    <t>East Boston Early Childhood Center</t>
  </si>
  <si>
    <t>00350009</t>
  </si>
  <si>
    <t>Haynes Early Education Center</t>
  </si>
  <si>
    <t>00350010</t>
  </si>
  <si>
    <t>Boston Teachers Union School</t>
  </si>
  <si>
    <t>00350012</t>
  </si>
  <si>
    <t>PK - 08</t>
  </si>
  <si>
    <t>Jackson Mann</t>
  </si>
  <si>
    <t>00350013</t>
  </si>
  <si>
    <t>Pauline Agassiz Shaw Elementary School</t>
  </si>
  <si>
    <t>00350014</t>
  </si>
  <si>
    <t>Higginson</t>
  </si>
  <si>
    <t>00350015</t>
  </si>
  <si>
    <t>Mattahunt Elementary School</t>
  </si>
  <si>
    <t>00350016</t>
  </si>
  <si>
    <t>Curley K-8 School</t>
  </si>
  <si>
    <t>00350020</t>
  </si>
  <si>
    <t>Beethoven</t>
  </si>
  <si>
    <t>00350021</t>
  </si>
  <si>
    <t>Carter School</t>
  </si>
  <si>
    <t>00350036</t>
  </si>
  <si>
    <t>Charles Sumner</t>
  </si>
  <si>
    <t>00350052</t>
  </si>
  <si>
    <t>PK - 05</t>
  </si>
  <si>
    <t>Charles H Taylor</t>
  </si>
  <si>
    <t>00350054</t>
  </si>
  <si>
    <t>Curtis Guild</t>
  </si>
  <si>
    <t>00350062</t>
  </si>
  <si>
    <t>Dante Alighieri Montessori School</t>
  </si>
  <si>
    <t>00350066</t>
  </si>
  <si>
    <t>David A Ellis</t>
  </si>
  <si>
    <t>00350072</t>
  </si>
  <si>
    <t>Dearborn</t>
  </si>
  <si>
    <t>00350074</t>
  </si>
  <si>
    <t>06 - 12</t>
  </si>
  <si>
    <t>Dennis C Haley</t>
  </si>
  <si>
    <t>00350077</t>
  </si>
  <si>
    <t>Donald Mckay</t>
  </si>
  <si>
    <t>00350080</t>
  </si>
  <si>
    <t>Edward Everett</t>
  </si>
  <si>
    <t>00350088</t>
  </si>
  <si>
    <t>Eliot Elementary</t>
  </si>
  <si>
    <t>00350096</t>
  </si>
  <si>
    <t>Ellis Mendell</t>
  </si>
  <si>
    <t>00350100</t>
  </si>
  <si>
    <t>Franklin D Roosevelt</t>
  </si>
  <si>
    <t>00350116</t>
  </si>
  <si>
    <t>George H Conley</t>
  </si>
  <si>
    <t>00350122</t>
  </si>
  <si>
    <t>Henry Grew</t>
  </si>
  <si>
    <t>00350135</t>
  </si>
  <si>
    <t>O W Holmes</t>
  </si>
  <si>
    <t>00350138</t>
  </si>
  <si>
    <t>Hugh Roe O'Donnell</t>
  </si>
  <si>
    <t>00350141</t>
  </si>
  <si>
    <t>Condon K-8</t>
  </si>
  <si>
    <t>00350146</t>
  </si>
  <si>
    <t>James W Hennigan</t>
  </si>
  <si>
    <t>00350153</t>
  </si>
  <si>
    <t>James J Chittick</t>
  </si>
  <si>
    <t>00350154</t>
  </si>
  <si>
    <t>James Otis</t>
  </si>
  <si>
    <t>00350156</t>
  </si>
  <si>
    <t>00350166</t>
  </si>
  <si>
    <t>UP Academy Holland</t>
  </si>
  <si>
    <t>00350167</t>
  </si>
  <si>
    <t>John D Philbrick</t>
  </si>
  <si>
    <t>00350172</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</si>
  <si>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</si>
  <si>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</si>
  <si>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</si>
  <si>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</si>
  <si>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</si>
  <si>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</si>
  <si>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</si>
  <si>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</si>
  <si>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</si>
  <si>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</si>
  <si>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</si>
  <si>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</si>
  <si>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</si>
  <si>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</si>
  <si>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</si>
  <si>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</si>
  <si>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</si>
  <si>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</si>
  <si>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Mather</t>
  </si>
  <si>
    <t>00350227</t>
  </si>
  <si>
    <t>Maurice J Tobin</t>
  </si>
  <si>
    <t>00350229</t>
  </si>
  <si>
    <t>Michael J Perkins</t>
  </si>
  <si>
    <t>00350231</t>
  </si>
  <si>
    <t>Mozart</t>
  </si>
  <si>
    <t>00350237</t>
  </si>
  <si>
    <t>Richard J Murphy</t>
  </si>
  <si>
    <t>00350240</t>
  </si>
  <si>
    <t>Nathan Hale</t>
  </si>
  <si>
    <t>00350243</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</si>
  <si>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</si>
  <si>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</si>
  <si>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</si>
  <si>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</si>
  <si>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</si>
  <si>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</si>
  <si>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</si>
  <si>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</si>
  <si>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</si>
  <si>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</si>
  <si>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</si>
  <si>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</si>
  <si>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</si>
  <si>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</si>
  <si>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</si>
  <si>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</si>
  <si>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</si>
  <si>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</si>
  <si>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</si>
  <si>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</si>
  <si>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</si>
  <si>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</si>
  <si>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</si>
  <si>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</si>
  <si>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</si>
  <si>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</si>
  <si>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</si>
  <si>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</si>
  <si>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</si>
  <si>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</si>
  <si>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</si>
  <si>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</si>
  <si>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</si>
  <si>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</si>
  <si>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</si>
  <si>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</si>
  <si>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</si>
  <si>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01 - 12</t>
  </si>
  <si>
    <t>William E Russell</t>
  </si>
  <si>
    <t>00350366</t>
  </si>
  <si>
    <t>William Monroe Trotter</t>
  </si>
  <si>
    <t>00350370</t>
  </si>
  <si>
    <t>Winship Elementary</t>
  </si>
  <si>
    <t>00350374</t>
  </si>
  <si>
    <t>Edison K-8</t>
  </si>
  <si>
    <t>00350375</t>
  </si>
  <si>
    <t>King K-8</t>
  </si>
  <si>
    <t>00350376</t>
  </si>
  <si>
    <t>Higginson/Lewis K-8</t>
  </si>
  <si>
    <t>00350377</t>
  </si>
  <si>
    <t>Mildred Avenue K-8</t>
  </si>
  <si>
    <t>00350378</t>
  </si>
  <si>
    <t>Young Achievers</t>
  </si>
  <si>
    <t>00350380</t>
  </si>
  <si>
    <t>Mission Hill School</t>
  </si>
  <si>
    <t>00350382</t>
  </si>
  <si>
    <t>Lilla G. Frederick Middle School</t>
  </si>
  <si>
    <t>00350383</t>
  </si>
  <si>
    <t>00350390</t>
  </si>
  <si>
    <t>Dr. William Henderson Upper</t>
  </si>
  <si>
    <t>00350426</t>
  </si>
  <si>
    <t>02 - 12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</si>
  <si>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</si>
  <si>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</si>
  <si>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</si>
  <si>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</si>
  <si>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</si>
  <si>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</si>
  <si>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</si>
  <si>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</si>
  <si>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</si>
  <si>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</si>
  <si>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</si>
  <si>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</si>
  <si>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</si>
  <si>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</si>
  <si>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</si>
  <si>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</si>
  <si>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</si>
  <si>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</si>
  <si>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</si>
  <si>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</si>
  <si>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</si>
  <si>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</si>
  <si>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Madison Park High</t>
  </si>
  <si>
    <t>00350537</t>
  </si>
  <si>
    <t>Fenway High School</t>
  </si>
  <si>
    <t>00350540</t>
  </si>
  <si>
    <t>Another Course To College</t>
  </si>
  <si>
    <t>00350541</t>
  </si>
  <si>
    <t>New Mission High School</t>
  </si>
  <si>
    <t>00350542</t>
  </si>
  <si>
    <t>Greater Egleston Community High School</t>
  </si>
  <si>
    <t>00350543</t>
  </si>
  <si>
    <t>Boston Latin Academy</t>
  </si>
  <si>
    <t>00350545</t>
  </si>
  <si>
    <t>Boston Arts Academy</t>
  </si>
  <si>
    <t>00350546</t>
  </si>
  <si>
    <t>Boston Adult Academy</t>
  </si>
  <si>
    <t>00350548</t>
  </si>
  <si>
    <t>11 - 12</t>
  </si>
  <si>
    <t>Margarita Muniz Academy</t>
  </si>
  <si>
    <t>00350549</t>
  </si>
  <si>
    <t>Boston Community Leadership Academy</t>
  </si>
  <si>
    <t>00350558</t>
  </si>
  <si>
    <t>Boston Latin</t>
  </si>
  <si>
    <t>00350560</t>
  </si>
  <si>
    <t>Quincy Upper School</t>
  </si>
  <si>
    <t>00350565</t>
  </si>
  <si>
    <t>O'Bryant School Math/Science</t>
  </si>
  <si>
    <t>00350575</t>
  </si>
  <si>
    <t>Community Academy of Science and Health</t>
  </si>
  <si>
    <t>00350581</t>
  </si>
  <si>
    <t>Lyon Upper 9-12</t>
  </si>
  <si>
    <t>00350655</t>
  </si>
  <si>
    <t>Mario Umana Academy</t>
  </si>
  <si>
    <t>00350656</t>
  </si>
  <si>
    <t>TechBoston Academy</t>
  </si>
  <si>
    <t>00350657</t>
  </si>
  <si>
    <t>Snowden International School at Copley</t>
  </si>
  <si>
    <t>00350690</t>
  </si>
  <si>
    <t>Rafael Hernandez</t>
  </si>
  <si>
    <t>00350691</t>
  </si>
  <si>
    <t>Horace Mann School for the Deaf</t>
  </si>
  <si>
    <t>00350750</t>
  </si>
  <si>
    <t>Boston Collaborative High School</t>
  </si>
  <si>
    <t>00350755</t>
  </si>
  <si>
    <t>0036</t>
  </si>
  <si>
    <t>Bournedale Elementary School</t>
  </si>
  <si>
    <t>00360005</t>
  </si>
  <si>
    <t>Bourne Intermediate School</t>
  </si>
  <si>
    <t>00360030</t>
  </si>
  <si>
    <t>Bourne Middle School</t>
  </si>
  <si>
    <t>00360325</t>
  </si>
  <si>
    <t>Bourne High School</t>
  </si>
  <si>
    <t>00360505</t>
  </si>
  <si>
    <t>0038</t>
  </si>
  <si>
    <t>Harry Lee Cole</t>
  </si>
  <si>
    <t>00380005</t>
  </si>
  <si>
    <t>Spofford Pond</t>
  </si>
  <si>
    <t>00380013</t>
  </si>
  <si>
    <t>03 - 06</t>
  </si>
  <si>
    <t>0040</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</si>
  <si>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</si>
  <si>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</si>
  <si>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</si>
  <si>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</si>
  <si>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</si>
  <si>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</si>
  <si>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</si>
  <si>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</si>
  <si>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</si>
  <si>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</si>
  <si>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</si>
  <si>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</si>
  <si>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</si>
  <si>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</si>
  <si>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Donald Ross</t>
  </si>
  <si>
    <t>00400050</t>
  </si>
  <si>
    <t>East Middle School</t>
  </si>
  <si>
    <t>00400305</t>
  </si>
  <si>
    <t>South Middle School</t>
  </si>
  <si>
    <t>00400310</t>
  </si>
  <si>
    <t>Braintree High</t>
  </si>
  <si>
    <t>00400505</t>
  </si>
  <si>
    <t>0041</t>
  </si>
  <si>
    <t>Stony Brook Elementary</t>
  </si>
  <si>
    <t>00410005</t>
  </si>
  <si>
    <t>Eddy Elementary</t>
  </si>
  <si>
    <t>00410010</t>
  </si>
  <si>
    <t>0043</t>
  </si>
  <si>
    <t>Brimfield Elementary</t>
  </si>
  <si>
    <t>00430005</t>
  </si>
  <si>
    <t>0044</t>
  </si>
  <si>
    <t>Dr W Arnone Community School</t>
  </si>
  <si>
    <t>00440001</t>
  </si>
  <si>
    <t>Mary E. Baker School</t>
  </si>
  <si>
    <t>00440002</t>
  </si>
  <si>
    <t>Manthala George Jr. School</t>
  </si>
  <si>
    <t>00440003</t>
  </si>
  <si>
    <t>Barrett Russell Early Childhood Center</t>
  </si>
  <si>
    <t>00440008</t>
  </si>
  <si>
    <t>00440010</t>
  </si>
  <si>
    <t>00440017</t>
  </si>
  <si>
    <t>Edgar B Davis</t>
  </si>
  <si>
    <t>00440023</t>
  </si>
  <si>
    <t>00440045</t>
  </si>
  <si>
    <t>Gilmore Elementary School</t>
  </si>
  <si>
    <t>00440055</t>
  </si>
  <si>
    <t>Louis F Angelo Elementary</t>
  </si>
  <si>
    <t>00440065</t>
  </si>
  <si>
    <t>Oscar F Raymond</t>
  </si>
  <si>
    <t>00440078</t>
  </si>
  <si>
    <t>Frederick Douglass Academy</t>
  </si>
  <si>
    <t>00440080</t>
  </si>
  <si>
    <t>Downey</t>
  </si>
  <si>
    <t>00440110</t>
  </si>
  <si>
    <t>Huntington Therapeutic Day School</t>
  </si>
  <si>
    <t>00440400</t>
  </si>
  <si>
    <t>03 - 12</t>
  </si>
  <si>
    <t>00440405</t>
  </si>
  <si>
    <t>North Middle School</t>
  </si>
  <si>
    <t>00440410</t>
  </si>
  <si>
    <t>08</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</si>
  <si>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</si>
  <si>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</si>
  <si>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</si>
  <si>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</si>
  <si>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</si>
  <si>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</si>
  <si>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</si>
  <si>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</si>
  <si>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</si>
  <si>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</si>
  <si>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</si>
  <si>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</si>
  <si>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</si>
  <si>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0045</t>
  </si>
  <si>
    <t>Brookfield Elementary</t>
  </si>
  <si>
    <t>00450005</t>
  </si>
  <si>
    <t>0046</t>
  </si>
  <si>
    <t>Brookline Early Education Program at Beacon</t>
  </si>
  <si>
    <t>00460001</t>
  </si>
  <si>
    <t>Brookline Early Education Program at Putterham</t>
  </si>
  <si>
    <t>00460002</t>
  </si>
  <si>
    <t>Brookline Early Education Program at Clark Road</t>
  </si>
  <si>
    <t>00460003</t>
  </si>
  <si>
    <t>Edith C Baker</t>
  </si>
  <si>
    <t>00460005</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</si>
  <si>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</si>
  <si>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</si>
  <si>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</si>
  <si>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</si>
  <si>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</si>
  <si>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</si>
  <si>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</si>
  <si>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</si>
  <si>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</si>
  <si>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</si>
  <si>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</si>
  <si>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</si>
  <si>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</si>
  <si>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</si>
  <si>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</si>
  <si>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</si>
  <si>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0048</t>
  </si>
  <si>
    <t>Fox Hill</t>
  </si>
  <si>
    <t>00480007</t>
  </si>
  <si>
    <t>Memorial</t>
  </si>
  <si>
    <t>00480015</t>
  </si>
  <si>
    <t>Pine Glen Elementary</t>
  </si>
  <si>
    <t>00480020</t>
  </si>
  <si>
    <t>Francis Wyman Elementary</t>
  </si>
  <si>
    <t>00480035</t>
  </si>
  <si>
    <t>Marshall Simonds Middle</t>
  </si>
  <si>
    <t>00480303</t>
  </si>
  <si>
    <t>Burlington High</t>
  </si>
  <si>
    <t>00480505</t>
  </si>
  <si>
    <t>0049</t>
  </si>
  <si>
    <t>Maria L. Baldwin</t>
  </si>
  <si>
    <t>00490005</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</si>
  <si>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</si>
  <si>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</si>
  <si>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</si>
  <si>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</si>
  <si>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</si>
  <si>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</si>
  <si>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</si>
  <si>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</si>
  <si>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</si>
  <si>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</si>
  <si>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</si>
  <si>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</si>
  <si>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</si>
  <si>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</si>
  <si>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</si>
  <si>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</si>
  <si>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</si>
  <si>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</si>
  <si>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</si>
  <si>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</si>
  <si>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</si>
  <si>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</si>
  <si>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</si>
  <si>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</si>
  <si>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</si>
  <si>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</si>
  <si>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</si>
  <si>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</si>
  <si>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</si>
  <si>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</si>
  <si>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</si>
  <si>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0050</t>
  </si>
  <si>
    <t>Rodman Early Childhood Center</t>
  </si>
  <si>
    <t>00500010</t>
  </si>
  <si>
    <t>Lt Peter M Hansen</t>
  </si>
  <si>
    <t>00500012</t>
  </si>
  <si>
    <t>00500017</t>
  </si>
  <si>
    <t>Dean S Luce</t>
  </si>
  <si>
    <t>00500020</t>
  </si>
  <si>
    <t>Wm H Galvin Middle</t>
  </si>
  <si>
    <t>00500305</t>
  </si>
  <si>
    <t>Canton High</t>
  </si>
  <si>
    <t>00500505</t>
  </si>
  <si>
    <t>0051</t>
  </si>
  <si>
    <t>Carlisle School</t>
  </si>
  <si>
    <t>00510025</t>
  </si>
  <si>
    <t>0052</t>
  </si>
  <si>
    <t>Carver Elementary School</t>
  </si>
  <si>
    <t>00520015</t>
  </si>
  <si>
    <t>Carver Middle/High School</t>
  </si>
  <si>
    <t>00520405</t>
  </si>
  <si>
    <t>0056</t>
  </si>
  <si>
    <t>Community Education Center</t>
  </si>
  <si>
    <t>00560001</t>
  </si>
  <si>
    <t>Center Elementary School</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</si>
  <si>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</si>
  <si>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</si>
  <si>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</si>
  <si>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</si>
  <si>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</si>
  <si>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</si>
  <si>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</si>
  <si>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</si>
  <si>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</si>
  <si>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</si>
  <si>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</si>
  <si>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</si>
  <si>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</si>
  <si>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0057</t>
  </si>
  <si>
    <t>Shurtleff Early Childhood</t>
  </si>
  <si>
    <t>00570003</t>
  </si>
  <si>
    <t>William A Berkowitz Elementary</t>
  </si>
  <si>
    <t>00570025</t>
  </si>
  <si>
    <t>01 - 04</t>
  </si>
  <si>
    <t>Edgar A Hooks Elementary</t>
  </si>
  <si>
    <t>00570030</t>
  </si>
  <si>
    <t>George F. Kelly Elementary</t>
  </si>
  <si>
    <t>00570035</t>
  </si>
  <si>
    <t>01 - 06</t>
  </si>
  <si>
    <t>Frank M Sokolowski Elementary</t>
  </si>
  <si>
    <t>00570040</t>
  </si>
  <si>
    <t>Eugene Wright Science and Technology Academy</t>
  </si>
  <si>
    <t>00570045</t>
  </si>
  <si>
    <t>Clark Avenue School</t>
  </si>
  <si>
    <t>00570050</t>
  </si>
  <si>
    <t>Joseph A. Browne School</t>
  </si>
  <si>
    <t>00570055</t>
  </si>
  <si>
    <t>Chelsea High</t>
  </si>
  <si>
    <t>00570505</t>
  </si>
  <si>
    <t>Chelsea Opportunity Academy</t>
  </si>
  <si>
    <t>00570515</t>
  </si>
  <si>
    <t>0061</t>
  </si>
  <si>
    <t>Szetela Early Childhood Center</t>
  </si>
  <si>
    <t>00610001</t>
  </si>
  <si>
    <t>Barry</t>
  </si>
  <si>
    <t>00610003</t>
  </si>
  <si>
    <t>Belcher</t>
  </si>
  <si>
    <t>00610010</t>
  </si>
  <si>
    <t>Bowe</t>
  </si>
  <si>
    <t>00610015</t>
  </si>
  <si>
    <t>Bowie</t>
  </si>
  <si>
    <t>00610020</t>
  </si>
  <si>
    <t>Chicopee Academy</t>
  </si>
  <si>
    <t>00610021</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</si>
  <si>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</si>
  <si>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</si>
  <si>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</si>
  <si>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</si>
  <si>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</si>
  <si>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</si>
  <si>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</si>
  <si>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</si>
  <si>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</si>
  <si>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</si>
  <si>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</si>
  <si>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</si>
  <si>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</si>
  <si>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</si>
  <si>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</si>
  <si>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</si>
  <si>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</si>
  <si>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</si>
  <si>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0063</t>
  </si>
  <si>
    <t>Clarksburg Elementary</t>
  </si>
  <si>
    <t>00630010</t>
  </si>
  <si>
    <t>0064</t>
  </si>
  <si>
    <t>Clinton Elementary</t>
  </si>
  <si>
    <t>00640050</t>
  </si>
  <si>
    <t>Clinton Middle School</t>
  </si>
  <si>
    <t>00640305</t>
  </si>
  <si>
    <t>Clinton Senior High</t>
  </si>
  <si>
    <t>00640505</t>
  </si>
  <si>
    <t>0065</t>
  </si>
  <si>
    <t>Deer Hill</t>
  </si>
  <si>
    <t>00650005</t>
  </si>
  <si>
    <t>Joseph Osgood</t>
  </si>
  <si>
    <t>00650010</t>
  </si>
  <si>
    <t>Cohasset Middle School</t>
  </si>
  <si>
    <t>00650305</t>
  </si>
  <si>
    <t>Cohasset High School</t>
  </si>
  <si>
    <t>00650505</t>
  </si>
  <si>
    <t>0067</t>
  </si>
  <si>
    <t>Alcott</t>
  </si>
  <si>
    <t>00670005</t>
  </si>
  <si>
    <t>Thoreau</t>
  </si>
  <si>
    <t>00670020</t>
  </si>
  <si>
    <t>Willard</t>
  </si>
  <si>
    <t>00670030</t>
  </si>
  <si>
    <t>Concord Middle</t>
  </si>
  <si>
    <t>00670305</t>
  </si>
  <si>
    <t>0068</t>
  </si>
  <si>
    <t>Conway Grammar</t>
  </si>
  <si>
    <t>00680005</t>
  </si>
  <si>
    <t>0071</t>
  </si>
  <si>
    <t>00710010</t>
  </si>
  <si>
    <t>Great Oak</t>
  </si>
  <si>
    <t>00710015</t>
  </si>
  <si>
    <t>Riverside</t>
  </si>
  <si>
    <t>00710030</t>
  </si>
  <si>
    <t>Ivan G Smith</t>
  </si>
  <si>
    <t>00710032</t>
  </si>
  <si>
    <t>Willis E Thorpe</t>
  </si>
  <si>
    <t>00710045</t>
  </si>
  <si>
    <t>Holten Richmond Middle School</t>
  </si>
  <si>
    <t>00710305</t>
  </si>
  <si>
    <t>Danvers High</t>
  </si>
  <si>
    <t>00710505</t>
  </si>
  <si>
    <t>0072</t>
  </si>
  <si>
    <t>Andrew B. Cushman School</t>
  </si>
  <si>
    <t>00720005</t>
  </si>
  <si>
    <t>Joseph Demello</t>
  </si>
  <si>
    <t>00720015</t>
  </si>
  <si>
    <t>George H Potter</t>
  </si>
  <si>
    <t>00720030</t>
  </si>
  <si>
    <t>James M. Quinn School</t>
  </si>
  <si>
    <t>00720040</t>
  </si>
  <si>
    <t>Dartmouth Middle</t>
  </si>
  <si>
    <t>00720050</t>
  </si>
  <si>
    <t>Dartmouth High</t>
  </si>
  <si>
    <t>00720505</t>
  </si>
  <si>
    <t>0073</t>
  </si>
  <si>
    <t>Early Childhood Center</t>
  </si>
  <si>
    <t>00730005</t>
  </si>
  <si>
    <t>Avery</t>
  </si>
  <si>
    <t>00730010</t>
  </si>
  <si>
    <t>Greenlodge</t>
  </si>
  <si>
    <t>00730025</t>
  </si>
  <si>
    <t>Oakdale</t>
  </si>
  <si>
    <t>00730030</t>
  </si>
  <si>
    <t>Riverdale</t>
  </si>
  <si>
    <t>00730045</t>
  </si>
  <si>
    <t>Dedham Middle School</t>
  </si>
  <si>
    <t>00730305</t>
  </si>
  <si>
    <t>Dedham High</t>
  </si>
  <si>
    <t>00730505</t>
  </si>
  <si>
    <t>0074</t>
  </si>
  <si>
    <t>Deerfield Elementary</t>
  </si>
  <si>
    <t>00740015</t>
  </si>
  <si>
    <t>0077</t>
  </si>
  <si>
    <t>Douglas Primary School</t>
  </si>
  <si>
    <t>00770005</t>
  </si>
  <si>
    <t>Douglas Elementary School</t>
  </si>
  <si>
    <t>00770015</t>
  </si>
  <si>
    <t>02 - 05</t>
  </si>
  <si>
    <t>Douglas Middle School</t>
  </si>
  <si>
    <t>00770305</t>
  </si>
  <si>
    <t>Douglas High School</t>
  </si>
  <si>
    <t>00770505</t>
  </si>
  <si>
    <t>0078</t>
  </si>
  <si>
    <t>Chickering</t>
  </si>
  <si>
    <t>00780005</t>
  </si>
  <si>
    <t>0079</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</si>
  <si>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</si>
  <si>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</si>
  <si>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</si>
  <si>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</si>
  <si>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</si>
  <si>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</si>
  <si>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</si>
  <si>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</si>
  <si>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</si>
  <si>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</si>
  <si>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</si>
  <si>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</si>
  <si>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0082</t>
  </si>
  <si>
    <t>Alden School</t>
  </si>
  <si>
    <t>00820004</t>
  </si>
  <si>
    <t>Chandler Elementary</t>
  </si>
  <si>
    <t>00820006</t>
  </si>
  <si>
    <t>Duxbury Middle</t>
  </si>
  <si>
    <t>00820305</t>
  </si>
  <si>
    <t>Duxbury High</t>
  </si>
  <si>
    <t>00820505</t>
  </si>
  <si>
    <t>0083</t>
  </si>
  <si>
    <t>Central</t>
  </si>
  <si>
    <t>00830005</t>
  </si>
  <si>
    <t>Gordon W. Mitchell School</t>
  </si>
  <si>
    <t>00830010</t>
  </si>
  <si>
    <t>East Bridgewater JR./SR. High School</t>
  </si>
  <si>
    <t>00830505</t>
  </si>
  <si>
    <t>0085</t>
  </si>
  <si>
    <t>Eastham Elementary</t>
  </si>
  <si>
    <t>00850005</t>
  </si>
  <si>
    <t>0086</t>
  </si>
  <si>
    <t>Center School</t>
  </si>
  <si>
    <t>00860005</t>
  </si>
  <si>
    <t>Maple</t>
  </si>
  <si>
    <t>00860010</t>
  </si>
  <si>
    <t>Neil A Pepin</t>
  </si>
  <si>
    <t>00860020</t>
  </si>
  <si>
    <t>White Brook Middle School</t>
  </si>
  <si>
    <t>00860305</t>
  </si>
  <si>
    <t>Easthampton High</t>
  </si>
  <si>
    <t>00860505</t>
  </si>
  <si>
    <t>0087</t>
  </si>
  <si>
    <t>Mapleshade</t>
  </si>
  <si>
    <t>00870010</t>
  </si>
  <si>
    <t>Meadow Brook</t>
  </si>
  <si>
    <t>00870013</t>
  </si>
  <si>
    <t>Mountain View</t>
  </si>
  <si>
    <t>00870015</t>
  </si>
  <si>
    <t>Birchland Park</t>
  </si>
  <si>
    <t>00870305</t>
  </si>
  <si>
    <t>East Longmeadow High</t>
  </si>
  <si>
    <t>00870505</t>
  </si>
  <si>
    <t>0088</t>
  </si>
  <si>
    <t>00880003</t>
  </si>
  <si>
    <t>Parkview Elementary</t>
  </si>
  <si>
    <t>00880015</t>
  </si>
  <si>
    <t>Moreau Hall</t>
  </si>
  <si>
    <t>00880020</t>
  </si>
  <si>
    <t>Richardson Olmsted School</t>
  </si>
  <si>
    <t>00880025</t>
  </si>
  <si>
    <t>Easton Middle School</t>
  </si>
  <si>
    <t>00880405</t>
  </si>
  <si>
    <t>Oliver Ames High</t>
  </si>
  <si>
    <t>00880505</t>
  </si>
  <si>
    <t>0089</t>
  </si>
  <si>
    <t>Edgartown Elementary</t>
  </si>
  <si>
    <t>00890005</t>
  </si>
  <si>
    <t>0091</t>
  </si>
  <si>
    <t>Erving Elementary</t>
  </si>
  <si>
    <t>00910030</t>
  </si>
  <si>
    <t>0093</t>
  </si>
  <si>
    <t>Webster Extension</t>
  </si>
  <si>
    <t>00930001</t>
  </si>
  <si>
    <t>Adams School</t>
  </si>
  <si>
    <t>00930003</t>
  </si>
  <si>
    <t>Sumner G. Whittier School</t>
  </si>
  <si>
    <t>00930010</t>
  </si>
  <si>
    <t>Webster School</t>
  </si>
  <si>
    <t>00930015</t>
  </si>
  <si>
    <t>Madeline English School</t>
  </si>
  <si>
    <t>00930018</t>
  </si>
  <si>
    <t>George Keverian School</t>
  </si>
  <si>
    <t>00930028</t>
  </si>
  <si>
    <t>Devens School</t>
  </si>
  <si>
    <t>00930030</t>
  </si>
  <si>
    <t>Lafayette School</t>
  </si>
  <si>
    <t>00930038</t>
  </si>
  <si>
    <t>Parlin School</t>
  </si>
  <si>
    <t>00930058</t>
  </si>
  <si>
    <t>Everett High</t>
  </si>
  <si>
    <t>00930505</t>
  </si>
  <si>
    <t>0094</t>
  </si>
  <si>
    <t>East Fairhaven</t>
  </si>
  <si>
    <t>00940010</t>
  </si>
  <si>
    <t>Leroy Wood</t>
  </si>
  <si>
    <t>00940030</t>
  </si>
  <si>
    <t>Hastings Middle</t>
  </si>
  <si>
    <t>00940305</t>
  </si>
  <si>
    <t>Fairhaven High</t>
  </si>
  <si>
    <t>00940505</t>
  </si>
  <si>
    <t>0095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</si>
  <si>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</si>
  <si>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</si>
  <si>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</si>
  <si>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</si>
  <si>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</si>
  <si>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</si>
  <si>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</si>
  <si>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</si>
  <si>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</si>
  <si>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</si>
  <si>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</si>
  <si>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</si>
  <si>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</si>
  <si>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</si>
  <si>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</si>
  <si>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</si>
  <si>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</si>
  <si>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</si>
  <si>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</si>
  <si>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</si>
  <si>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Talbot Innovation School</t>
  </si>
  <si>
    <t>00950305</t>
  </si>
  <si>
    <t>Morton Middle</t>
  </si>
  <si>
    <t>00950315</t>
  </si>
  <si>
    <t>Matthew J Kuss Middle</t>
  </si>
  <si>
    <t>00950320</t>
  </si>
  <si>
    <t>Stone PK-12 School</t>
  </si>
  <si>
    <t>00950340</t>
  </si>
  <si>
    <t>B M C Durfee High</t>
  </si>
  <si>
    <t>00950505</t>
  </si>
  <si>
    <t>Resiliency Preparatory Academy</t>
  </si>
  <si>
    <t>00950525</t>
  </si>
  <si>
    <t>0096</t>
  </si>
  <si>
    <t>East Falmouth Elementary</t>
  </si>
  <si>
    <t>00960005</t>
  </si>
  <si>
    <t>Teaticket</t>
  </si>
  <si>
    <t>00960015</t>
  </si>
  <si>
    <t>Mullen-Hall</t>
  </si>
  <si>
    <t>00960020</t>
  </si>
  <si>
    <t>North Falmouth Elementary</t>
  </si>
  <si>
    <t>00960030</t>
  </si>
  <si>
    <t>Morse Pond School</t>
  </si>
  <si>
    <t>00960305</t>
  </si>
  <si>
    <t>05 - 06</t>
  </si>
  <si>
    <t>00960405</t>
  </si>
  <si>
    <t>Falmouth High</t>
  </si>
  <si>
    <t>00960505</t>
  </si>
  <si>
    <t>0097</t>
  </si>
  <si>
    <t>Crocker Elementary</t>
  </si>
  <si>
    <t>00970016</t>
  </si>
  <si>
    <t>Reingold Elementary</t>
  </si>
  <si>
    <t>00970043</t>
  </si>
  <si>
    <t>Memorial Middle School</t>
  </si>
  <si>
    <t>00970048</t>
  </si>
  <si>
    <t>South Street Elementary</t>
  </si>
  <si>
    <t>00970060</t>
  </si>
  <si>
    <t>Arthur M Longsjo Middle School</t>
  </si>
  <si>
    <t>00970315</t>
  </si>
  <si>
    <t>McKay Arts Academy</t>
  </si>
  <si>
    <t>00970340</t>
  </si>
  <si>
    <t>Fitchburg High</t>
  </si>
  <si>
    <t>00970505</t>
  </si>
  <si>
    <t>Goodrich Academy</t>
  </si>
  <si>
    <t>00970510</t>
  </si>
  <si>
    <t>0098</t>
  </si>
  <si>
    <t>Abbott Memorial</t>
  </si>
  <si>
    <t>00980005</t>
  </si>
  <si>
    <t>0099</t>
  </si>
  <si>
    <t>Mabelle M Burrell</t>
  </si>
  <si>
    <t>00990015</t>
  </si>
  <si>
    <t>Vincent M Igo Elementary</t>
  </si>
  <si>
    <t>00990020</t>
  </si>
  <si>
    <t>Charles Taylor Elementary</t>
  </si>
  <si>
    <t>00990050</t>
  </si>
  <si>
    <t>John J Ahern</t>
  </si>
  <si>
    <t>00990405</t>
  </si>
  <si>
    <t>Foxborough High</t>
  </si>
  <si>
    <t>00990505</t>
  </si>
  <si>
    <t>0100</t>
  </si>
  <si>
    <t>Juniper Hill School</t>
  </si>
  <si>
    <t>01000001</t>
  </si>
  <si>
    <t>King Elementary School</t>
  </si>
  <si>
    <t>01000005</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</si>
  <si>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</si>
  <si>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</si>
  <si>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</si>
  <si>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</si>
  <si>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</si>
  <si>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</si>
  <si>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</si>
  <si>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</si>
  <si>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</si>
  <si>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</si>
  <si>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</si>
  <si>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</si>
  <si>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</si>
  <si>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</si>
  <si>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</si>
  <si>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</si>
  <si>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</si>
  <si>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</si>
  <si>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</si>
  <si>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</si>
  <si>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</si>
  <si>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</si>
  <si>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</si>
  <si>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</si>
  <si>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0101</t>
  </si>
  <si>
    <t>Franklin Early Childhood Development Center</t>
  </si>
  <si>
    <t>01010003</t>
  </si>
  <si>
    <t>Jefferson Elementary</t>
  </si>
  <si>
    <t>01010010</t>
  </si>
  <si>
    <t>Helen Keller Elementary</t>
  </si>
  <si>
    <t>01010012</t>
  </si>
  <si>
    <t>J F Kennedy Memorial</t>
  </si>
  <si>
    <t>01010013</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</si>
  <si>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</si>
  <si>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</si>
  <si>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</si>
  <si>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</si>
  <si>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</si>
  <si>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</si>
  <si>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</si>
  <si>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</si>
  <si>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</si>
  <si>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</si>
  <si>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</si>
  <si>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</si>
  <si>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</si>
  <si>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</si>
  <si>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0103</t>
  </si>
  <si>
    <t>Elm Street School</t>
  </si>
  <si>
    <t>01030001</t>
  </si>
  <si>
    <t>02 - 04</t>
  </si>
  <si>
    <t>Waterford Street</t>
  </si>
  <si>
    <t>01030020</t>
  </si>
  <si>
    <t>Gardner Middle School</t>
  </si>
  <si>
    <t>01030405</t>
  </si>
  <si>
    <t>Gardner High</t>
  </si>
  <si>
    <t>01030505</t>
  </si>
  <si>
    <t>Gardner Academy for Learning and Technology</t>
  </si>
  <si>
    <t>01030515</t>
  </si>
  <si>
    <t>0105</t>
  </si>
  <si>
    <t>Perley Elementary</t>
  </si>
  <si>
    <t>01050005</t>
  </si>
  <si>
    <t>Penn Brook</t>
  </si>
  <si>
    <t>01050010</t>
  </si>
  <si>
    <t>Georgetown Middle School</t>
  </si>
  <si>
    <t>01050305</t>
  </si>
  <si>
    <t>Georgetown High School</t>
  </si>
  <si>
    <t>01050505</t>
  </si>
  <si>
    <t>0107</t>
  </si>
  <si>
    <t>Beeman Memorial</t>
  </si>
  <si>
    <t>01070010</t>
  </si>
  <si>
    <t>East Gloucester Elementary</t>
  </si>
  <si>
    <t>01070020</t>
  </si>
  <si>
    <t>Gloucester PreSchool</t>
  </si>
  <si>
    <t>01070025</t>
  </si>
  <si>
    <t>Plum Cove School</t>
  </si>
  <si>
    <t>01070042</t>
  </si>
  <si>
    <t>Veterans Memorial</t>
  </si>
  <si>
    <t>01070045</t>
  </si>
  <si>
    <t>West Parish</t>
  </si>
  <si>
    <t>01070050</t>
  </si>
  <si>
    <t>Ralph B O'Maley Middle</t>
  </si>
  <si>
    <t>01070305</t>
  </si>
  <si>
    <t>Gloucester High</t>
  </si>
  <si>
    <t>01070505</t>
  </si>
  <si>
    <t>0110</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</si>
  <si>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</si>
  <si>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</si>
  <si>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</si>
  <si>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</si>
  <si>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</si>
  <si>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</si>
  <si>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</si>
  <si>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</si>
  <si>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</si>
  <si>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</si>
  <si>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</si>
  <si>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</si>
  <si>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</si>
  <si>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0111</t>
  </si>
  <si>
    <t>East Meadow</t>
  </si>
  <si>
    <t>01110004</t>
  </si>
  <si>
    <t>Granby Jr Sr High School</t>
  </si>
  <si>
    <t>01110505</t>
  </si>
  <si>
    <t>0114</t>
  </si>
  <si>
    <t>The Academy of Early Learning at North Parish</t>
  </si>
  <si>
    <t>01140005</t>
  </si>
  <si>
    <t>Federal Street School</t>
  </si>
  <si>
    <t>01140010</t>
  </si>
  <si>
    <t>Discovery School at Four Corners</t>
  </si>
  <si>
    <t>01140025</t>
  </si>
  <si>
    <t>Newton School</t>
  </si>
  <si>
    <t>01140035</t>
  </si>
  <si>
    <t>Greenfield Middle</t>
  </si>
  <si>
    <t>01140305</t>
  </si>
  <si>
    <t>Greenfield High</t>
  </si>
  <si>
    <t>01140505</t>
  </si>
  <si>
    <t>0117</t>
  </si>
  <si>
    <t>Hadley Elementary</t>
  </si>
  <si>
    <t>01170015</t>
  </si>
  <si>
    <t>Hopkins Academy</t>
  </si>
  <si>
    <t>01170505</t>
  </si>
  <si>
    <t>0118</t>
  </si>
  <si>
    <t>Halifax Elementary</t>
  </si>
  <si>
    <t>01180005</t>
  </si>
  <si>
    <t>0121</t>
  </si>
  <si>
    <t>Hancock Elementary</t>
  </si>
  <si>
    <t>01210005</t>
  </si>
  <si>
    <t>0122</t>
  </si>
  <si>
    <t>Cedar Elementary</t>
  </si>
  <si>
    <t>01220004</t>
  </si>
  <si>
    <t>Center Elementary</t>
  </si>
  <si>
    <t>01220005</t>
  </si>
  <si>
    <t>Hanover Middle</t>
  </si>
  <si>
    <t>01220305</t>
  </si>
  <si>
    <t>Hanover High</t>
  </si>
  <si>
    <t>01220505</t>
  </si>
  <si>
    <t>0125</t>
  </si>
  <si>
    <t>Hildreth Elementary School</t>
  </si>
  <si>
    <t>01250005</t>
  </si>
  <si>
    <t>Bromfield</t>
  </si>
  <si>
    <t>01250505</t>
  </si>
  <si>
    <t>0127</t>
  </si>
  <si>
    <t>Hatfield Elementary</t>
  </si>
  <si>
    <t>01270005</t>
  </si>
  <si>
    <t>Smith Academy</t>
  </si>
  <si>
    <t>01270505</t>
  </si>
  <si>
    <t>0128</t>
  </si>
  <si>
    <t>Bradford Elementary</t>
  </si>
  <si>
    <t>01280008</t>
  </si>
  <si>
    <t>Golden Hill</t>
  </si>
  <si>
    <t>01280026</t>
  </si>
  <si>
    <t>Caleb Dustin Hunking School</t>
  </si>
  <si>
    <t>01280030</t>
  </si>
  <si>
    <t>Greenleaf Academy</t>
  </si>
  <si>
    <t>01280033</t>
  </si>
  <si>
    <t>05 - 12</t>
  </si>
  <si>
    <t>Moody</t>
  </si>
  <si>
    <t>01280045</t>
  </si>
  <si>
    <t>Dr Paul Nettle</t>
  </si>
  <si>
    <t>01280050</t>
  </si>
  <si>
    <t>Pentucket Lake Elementary</t>
  </si>
  <si>
    <t>01280054</t>
  </si>
  <si>
    <t>Silver Hill Elementary School</t>
  </si>
  <si>
    <t>01280067</t>
  </si>
  <si>
    <t>TEACH</t>
  </si>
  <si>
    <t>01280073</t>
  </si>
  <si>
    <t>Tilton</t>
  </si>
  <si>
    <t>01280075</t>
  </si>
  <si>
    <t>Walnut Square</t>
  </si>
  <si>
    <t>01280080</t>
  </si>
  <si>
    <t>John G Whittier</t>
  </si>
  <si>
    <t>01280085</t>
  </si>
  <si>
    <t>Consentino Middle School</t>
  </si>
  <si>
    <t>01280100</t>
  </si>
  <si>
    <t>Tilton Upper Middle School</t>
  </si>
  <si>
    <t>01280105</t>
  </si>
  <si>
    <t>Haverhill High</t>
  </si>
  <si>
    <t>01280505</t>
  </si>
  <si>
    <t>Crowell</t>
  </si>
  <si>
    <t>01280515</t>
  </si>
  <si>
    <t>0131</t>
  </si>
  <si>
    <t>East Elementary School</t>
  </si>
  <si>
    <t>01310005</t>
  </si>
  <si>
    <t>Wm L Foster Elementary</t>
  </si>
  <si>
    <t>01310010</t>
  </si>
  <si>
    <t>Plymouth River</t>
  </si>
  <si>
    <t>01310019</t>
  </si>
  <si>
    <t>01310020</t>
  </si>
  <si>
    <t>Hingham Middle School</t>
  </si>
  <si>
    <t>01310410</t>
  </si>
  <si>
    <t>Hingham High</t>
  </si>
  <si>
    <t>01310505</t>
  </si>
  <si>
    <t>0133</t>
  </si>
  <si>
    <t>01330018</t>
  </si>
  <si>
    <t>Holbrook Middle High School</t>
  </si>
  <si>
    <t>01330505</t>
  </si>
  <si>
    <t>0135</t>
  </si>
  <si>
    <t>Holland Elementary</t>
  </si>
  <si>
    <t>01350005</t>
  </si>
  <si>
    <t>0136</t>
  </si>
  <si>
    <t>Miller School</t>
  </si>
  <si>
    <t>01360007</t>
  </si>
  <si>
    <t>Placentino Elementary</t>
  </si>
  <si>
    <t>01360010</t>
  </si>
  <si>
    <t>Robert H. Adams Middle School</t>
  </si>
  <si>
    <t>01360305</t>
  </si>
  <si>
    <t>Holliston High</t>
  </si>
  <si>
    <t>01360505</t>
  </si>
  <si>
    <t>0137</t>
  </si>
  <si>
    <t>Joseph Metcalf School</t>
  </si>
  <si>
    <t>01370003</t>
  </si>
  <si>
    <t>Lt Elmer J McMahon Elementary</t>
  </si>
  <si>
    <t>01370015</t>
  </si>
  <si>
    <t>Morgan Full Service Community School</t>
  </si>
  <si>
    <t>01370025</t>
  </si>
  <si>
    <t>William R. Peck School</t>
  </si>
  <si>
    <t>01370030</t>
  </si>
  <si>
    <t>04 - 08</t>
  </si>
  <si>
    <t>Kelly Elementary</t>
  </si>
  <si>
    <t>01370040</t>
  </si>
  <si>
    <t>E N White Elementary</t>
  </si>
  <si>
    <t>01370045</t>
  </si>
  <si>
    <t>Lt Clayre Sullivan Elementary</t>
  </si>
  <si>
    <t>01370055</t>
  </si>
  <si>
    <t>Maurice A Donahue Elementary</t>
  </si>
  <si>
    <t>01370060</t>
  </si>
  <si>
    <t>H.B. Lawrence School</t>
  </si>
  <si>
    <t>01370070</t>
  </si>
  <si>
    <t>Veritas Prep Holyoke</t>
  </si>
  <si>
    <t>01370075</t>
  </si>
  <si>
    <t>Holyoke STEM Academy</t>
  </si>
  <si>
    <t>01370320</t>
  </si>
  <si>
    <t>Holyoke High</t>
  </si>
  <si>
    <t>01370505</t>
  </si>
  <si>
    <t>0138</t>
  </si>
  <si>
    <t>Park Street School</t>
  </si>
  <si>
    <t>01380003</t>
  </si>
  <si>
    <t>01380010</t>
  </si>
  <si>
    <t>Hopedale Jr Sr High</t>
  </si>
  <si>
    <t>01380505</t>
  </si>
  <si>
    <t>0139</t>
  </si>
  <si>
    <t>Hopkinton Pre-School</t>
  </si>
  <si>
    <t>01390003</t>
  </si>
  <si>
    <t>Marathon Elementary School</t>
  </si>
  <si>
    <t>01390005</t>
  </si>
  <si>
    <t>Elmwood</t>
  </si>
  <si>
    <t>01390010</t>
  </si>
  <si>
    <t>02 - 03</t>
  </si>
  <si>
    <t>Hopkins Elementary School</t>
  </si>
  <si>
    <t>01390015</t>
  </si>
  <si>
    <t>Hopkinton Middle School</t>
  </si>
  <si>
    <t>01390305</t>
  </si>
  <si>
    <t>Hopkinton High</t>
  </si>
  <si>
    <t>01390505</t>
  </si>
  <si>
    <t>0141</t>
  </si>
  <si>
    <t>Mulready Elementary</t>
  </si>
  <si>
    <t>01410007</t>
  </si>
  <si>
    <t>Forest Avenue Elementary</t>
  </si>
  <si>
    <t>01410015</t>
  </si>
  <si>
    <t>C A Farley</t>
  </si>
  <si>
    <t>01410030</t>
  </si>
  <si>
    <t>David J. Quinn Middle School</t>
  </si>
  <si>
    <t>01410410</t>
  </si>
  <si>
    <t>Hudson High</t>
  </si>
  <si>
    <t>01410505</t>
  </si>
  <si>
    <t>0142</t>
  </si>
  <si>
    <t>Lillian M Jacobs</t>
  </si>
  <si>
    <t>01420015</t>
  </si>
  <si>
    <t>Memorial Middle</t>
  </si>
  <si>
    <t>01420305</t>
  </si>
  <si>
    <t>Hull High</t>
  </si>
  <si>
    <t>01420505</t>
  </si>
  <si>
    <t>0144</t>
  </si>
  <si>
    <t>Paul F Doyon Memorial</t>
  </si>
  <si>
    <t>01440007</t>
  </si>
  <si>
    <t>01440015</t>
  </si>
  <si>
    <t>Ipswich Middle School</t>
  </si>
  <si>
    <t>01440305</t>
  </si>
  <si>
    <t>Ipswich High</t>
  </si>
  <si>
    <t>01440505</t>
  </si>
  <si>
    <t>0145</t>
  </si>
  <si>
    <t>Kingston Elementary</t>
  </si>
  <si>
    <t>01450005</t>
  </si>
  <si>
    <t>Kingston Intermediate</t>
  </si>
  <si>
    <t>01450020</t>
  </si>
  <si>
    <t>0149</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</si>
  <si>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</si>
  <si>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</si>
  <si>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</si>
  <si>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</si>
  <si>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</si>
  <si>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</si>
  <si>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</si>
  <si>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</si>
  <si>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</si>
  <si>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</si>
  <si>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</si>
  <si>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</si>
  <si>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</si>
  <si>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</si>
  <si>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</si>
  <si>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</si>
  <si>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</si>
  <si>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</si>
  <si>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</si>
  <si>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</si>
  <si>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</si>
  <si>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</si>
  <si>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</si>
  <si>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</si>
  <si>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</si>
  <si>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</si>
  <si>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</si>
  <si>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</si>
  <si>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</si>
  <si>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</si>
  <si>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</si>
  <si>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</si>
  <si>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</si>
  <si>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</si>
  <si>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</si>
  <si>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</si>
  <si>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</si>
  <si>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</si>
  <si>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</si>
  <si>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</si>
  <si>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</si>
  <si>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</si>
  <si>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</si>
  <si>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</si>
  <si>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Frost Middle School</t>
  </si>
  <si>
    <t>01490525</t>
  </si>
  <si>
    <t>High School Learning Center</t>
  </si>
  <si>
    <t>01490536</t>
  </si>
  <si>
    <t>School for Exceptional Studies</t>
  </si>
  <si>
    <t>01490537</t>
  </si>
  <si>
    <t>0150</t>
  </si>
  <si>
    <t>Lee Elementary</t>
  </si>
  <si>
    <t>01500025</t>
  </si>
  <si>
    <t>Lee Middle/High School</t>
  </si>
  <si>
    <t>01500505</t>
  </si>
  <si>
    <t>0151</t>
  </si>
  <si>
    <t>Leicester Integrated Preschool</t>
  </si>
  <si>
    <t>01510001</t>
  </si>
  <si>
    <t>Leicester Elementary</t>
  </si>
  <si>
    <t>01510005</t>
  </si>
  <si>
    <t>Leicester Middle</t>
  </si>
  <si>
    <t>01510015</t>
  </si>
  <si>
    <t>Leicester High</t>
  </si>
  <si>
    <t>01510505</t>
  </si>
  <si>
    <t>0152</t>
  </si>
  <si>
    <t>Morris</t>
  </si>
  <si>
    <t>01520015</t>
  </si>
  <si>
    <t>Lenox Memorial High</t>
  </si>
  <si>
    <t>01520505</t>
  </si>
  <si>
    <t>0153</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</si>
  <si>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</si>
  <si>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</si>
  <si>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</si>
  <si>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</si>
  <si>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</si>
  <si>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</si>
  <si>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</si>
  <si>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</si>
  <si>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</si>
  <si>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</si>
  <si>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</si>
  <si>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</si>
  <si>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</si>
  <si>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</si>
  <si>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</si>
  <si>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</si>
  <si>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</si>
  <si>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</si>
  <si>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</si>
  <si>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</si>
  <si>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</si>
  <si>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</si>
  <si>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</si>
  <si>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</si>
  <si>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0154</t>
  </si>
  <si>
    <t>Leverett Elementary</t>
  </si>
  <si>
    <t>01540005</t>
  </si>
  <si>
    <t>0155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</si>
  <si>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</si>
  <si>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</si>
  <si>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</si>
  <si>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</si>
  <si>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</si>
  <si>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</si>
  <si>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</si>
  <si>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</si>
  <si>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</si>
  <si>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</si>
  <si>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</si>
  <si>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</si>
  <si>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</si>
  <si>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</si>
  <si>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</si>
  <si>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</si>
  <si>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</si>
  <si>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</si>
  <si>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</si>
  <si>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</si>
  <si>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0157</t>
  </si>
  <si>
    <t>Hanscom Primary</t>
  </si>
  <si>
    <t>01570006</t>
  </si>
  <si>
    <t>01570025</t>
  </si>
  <si>
    <t>Hanscom Middle</t>
  </si>
  <si>
    <t>01570305</t>
  </si>
  <si>
    <t>0158</t>
  </si>
  <si>
    <t>Shaker Lane Elementary</t>
  </si>
  <si>
    <t>01580005</t>
  </si>
  <si>
    <t>Russell St Elementary</t>
  </si>
  <si>
    <t>01580015</t>
  </si>
  <si>
    <t>Littleton Middle School</t>
  </si>
  <si>
    <t>01580305</t>
  </si>
  <si>
    <t>Littleton High School</t>
  </si>
  <si>
    <t>01580505</t>
  </si>
  <si>
    <t>0159</t>
  </si>
  <si>
    <t>Blueberry Hill</t>
  </si>
  <si>
    <t>01590005</t>
  </si>
  <si>
    <t>Center</t>
  </si>
  <si>
    <t>01590010</t>
  </si>
  <si>
    <t>Glenbrook Middle</t>
  </si>
  <si>
    <t>01590017</t>
  </si>
  <si>
    <t>Wolf Swamp Road</t>
  </si>
  <si>
    <t>01590025</t>
  </si>
  <si>
    <t>Williams Middle</t>
  </si>
  <si>
    <t>01590305</t>
  </si>
  <si>
    <t>Longmeadow High</t>
  </si>
  <si>
    <t>01590505</t>
  </si>
  <si>
    <t>0160</t>
  </si>
  <si>
    <t>Cardinal O'Connell Early Learning Center</t>
  </si>
  <si>
    <t>01600001</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</si>
  <si>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</si>
  <si>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</si>
  <si>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</si>
  <si>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</si>
  <si>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</si>
  <si>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</si>
  <si>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</si>
  <si>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</si>
  <si>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</si>
  <si>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</si>
  <si>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</si>
  <si>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</si>
  <si>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</si>
  <si>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</si>
  <si>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</si>
  <si>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</si>
  <si>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</si>
  <si>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</si>
  <si>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</si>
  <si>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</si>
  <si>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</si>
  <si>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</si>
  <si>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</si>
  <si>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</si>
  <si>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</si>
  <si>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</si>
  <si>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</si>
  <si>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</si>
  <si>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</si>
  <si>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</si>
  <si>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</si>
  <si>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</si>
  <si>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</si>
  <si>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</si>
  <si>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</si>
  <si>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</si>
  <si>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</si>
  <si>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</si>
  <si>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</si>
  <si>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</si>
  <si>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</si>
  <si>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</si>
  <si>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</si>
  <si>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</si>
  <si>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</si>
  <si>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</si>
  <si>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</si>
  <si>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</si>
  <si>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The Career Academy</t>
  </si>
  <si>
    <t>01600515</t>
  </si>
  <si>
    <t>Dr. Janice Adie Day School</t>
  </si>
  <si>
    <t>01600605</t>
  </si>
  <si>
    <t>0161</t>
  </si>
  <si>
    <t>East Street Elementary School</t>
  </si>
  <si>
    <t>01610010</t>
  </si>
  <si>
    <t>Chapin Street Elementary School</t>
  </si>
  <si>
    <t>01610020</t>
  </si>
  <si>
    <t>Veterans Park Elementary</t>
  </si>
  <si>
    <t>01610023</t>
  </si>
  <si>
    <t>Paul R Baird Middle</t>
  </si>
  <si>
    <t>01610305</t>
  </si>
  <si>
    <t>Ludlow Senior High</t>
  </si>
  <si>
    <t>01610505</t>
  </si>
  <si>
    <t>0162</t>
  </si>
  <si>
    <t>Lunenburg Primary School</t>
  </si>
  <si>
    <t>01620010</t>
  </si>
  <si>
    <t>Turkey Hill Elementary School</t>
  </si>
  <si>
    <t>01620025</t>
  </si>
  <si>
    <t>Lunenburg Middle School</t>
  </si>
  <si>
    <t>01620305</t>
  </si>
  <si>
    <t>Lunenburg High</t>
  </si>
  <si>
    <t>01620505</t>
  </si>
  <si>
    <t>0163</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</si>
  <si>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</si>
  <si>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</si>
  <si>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</si>
  <si>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</si>
  <si>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</si>
  <si>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</si>
  <si>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</si>
  <si>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</si>
  <si>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</si>
  <si>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</si>
  <si>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</si>
  <si>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</si>
  <si>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</si>
  <si>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</si>
  <si>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</si>
  <si>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</si>
  <si>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</si>
  <si>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</si>
  <si>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</si>
  <si>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</si>
  <si>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</si>
  <si>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</si>
  <si>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</si>
  <si>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</si>
  <si>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</si>
  <si>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</si>
  <si>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</si>
  <si>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</si>
  <si>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</si>
  <si>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</si>
  <si>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</si>
  <si>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</si>
  <si>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</si>
  <si>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</si>
  <si>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</si>
  <si>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</si>
  <si>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</si>
  <si>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</si>
  <si>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</si>
  <si>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</si>
  <si>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</si>
  <si>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</si>
  <si>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</si>
  <si>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</si>
  <si>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</si>
  <si>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</si>
  <si>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</si>
  <si>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</si>
  <si>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</si>
  <si>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</si>
  <si>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0164</t>
  </si>
  <si>
    <t>Lynnfield Preschool</t>
  </si>
  <si>
    <t>01640005</t>
  </si>
  <si>
    <t>Huckleberry Hill</t>
  </si>
  <si>
    <t>01640010</t>
  </si>
  <si>
    <t>Summer Street</t>
  </si>
  <si>
    <t>01640020</t>
  </si>
  <si>
    <t>Lynnfield Middle School</t>
  </si>
  <si>
    <t>01640405</t>
  </si>
  <si>
    <t>Lynnfield High</t>
  </si>
  <si>
    <t>01640505</t>
  </si>
  <si>
    <t>0165</t>
  </si>
  <si>
    <t>Beebe</t>
  </si>
  <si>
    <t>01650003</t>
  </si>
  <si>
    <t>Ferryway</t>
  </si>
  <si>
    <t>01650013</t>
  </si>
  <si>
    <t>Forestdale</t>
  </si>
  <si>
    <t>01650027</t>
  </si>
  <si>
    <t>Linden</t>
  </si>
  <si>
    <t>01650047</t>
  </si>
  <si>
    <t>Malden Early Learning Center</t>
  </si>
  <si>
    <t>01650049</t>
  </si>
  <si>
    <t>Salemwood</t>
  </si>
  <si>
    <t>01650057</t>
  </si>
  <si>
    <t>Malden High</t>
  </si>
  <si>
    <t>01650505</t>
  </si>
  <si>
    <t>0167</t>
  </si>
  <si>
    <t>Roland Green School</t>
  </si>
  <si>
    <t>01670003</t>
  </si>
  <si>
    <t>Everett W Robinson</t>
  </si>
  <si>
    <t>01670007</t>
  </si>
  <si>
    <t>Jordan/Jackson Elementary</t>
  </si>
  <si>
    <t>01670014</t>
  </si>
  <si>
    <t>Harold L Qualters Middle</t>
  </si>
  <si>
    <t>01670035</t>
  </si>
  <si>
    <t>Mansfield High</t>
  </si>
  <si>
    <t>01670505</t>
  </si>
  <si>
    <t>0168</t>
  </si>
  <si>
    <t>L H Coffin</t>
  </si>
  <si>
    <t>01680010</t>
  </si>
  <si>
    <t>01 - 02</t>
  </si>
  <si>
    <t>Village School</t>
  </si>
  <si>
    <t>01680016</t>
  </si>
  <si>
    <t>Glover</t>
  </si>
  <si>
    <t>01680020</t>
  </si>
  <si>
    <t>Dr. Samuel C. Eveleth</t>
  </si>
  <si>
    <t>01680025</t>
  </si>
  <si>
    <t>Marblehead Veterans Middle School</t>
  </si>
  <si>
    <t>01680300</t>
  </si>
  <si>
    <t>Marblehead High</t>
  </si>
  <si>
    <t>01680505</t>
  </si>
  <si>
    <t>0169</t>
  </si>
  <si>
    <t>Sippican</t>
  </si>
  <si>
    <t>01690005</t>
  </si>
  <si>
    <t>0170</t>
  </si>
  <si>
    <t>01700006</t>
  </si>
  <si>
    <t>Francis J Kane</t>
  </si>
  <si>
    <t>01700008</t>
  </si>
  <si>
    <t>Richer</t>
  </si>
  <si>
    <t>01700025</t>
  </si>
  <si>
    <t>Charles Jaworek School</t>
  </si>
  <si>
    <t>01700030</t>
  </si>
  <si>
    <t>1 LT Charles W. Whitcomb School</t>
  </si>
  <si>
    <t>01700045</t>
  </si>
  <si>
    <t>Marlborough High</t>
  </si>
  <si>
    <t>01700505</t>
  </si>
  <si>
    <t>0171</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</si>
  <si>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</si>
  <si>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</si>
  <si>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</si>
  <si>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</si>
  <si>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</si>
  <si>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</si>
  <si>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</si>
  <si>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</si>
  <si>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</si>
  <si>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</si>
  <si>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</si>
  <si>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</si>
  <si>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</si>
  <si>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</si>
  <si>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0172</t>
  </si>
  <si>
    <t>Kenneth Coombs School</t>
  </si>
  <si>
    <t>01720005</t>
  </si>
  <si>
    <t>Mashpee Middle School</t>
  </si>
  <si>
    <t>01720020</t>
  </si>
  <si>
    <t>Quashnet School</t>
  </si>
  <si>
    <t>01720035</t>
  </si>
  <si>
    <t>Mashpee High</t>
  </si>
  <si>
    <t>01720505</t>
  </si>
  <si>
    <t>0173</t>
  </si>
  <si>
    <t>01730005</t>
  </si>
  <si>
    <t>Old Hammondtown</t>
  </si>
  <si>
    <t>01730010</t>
  </si>
  <si>
    <t>0174</t>
  </si>
  <si>
    <t>Green Meadow</t>
  </si>
  <si>
    <t>01740010</t>
  </si>
  <si>
    <t>Fowler School</t>
  </si>
  <si>
    <t>01740305</t>
  </si>
  <si>
    <t>Maynard High</t>
  </si>
  <si>
    <t>01740505</t>
  </si>
  <si>
    <t>0175</t>
  </si>
  <si>
    <t>Memorial School</t>
  </si>
  <si>
    <t>01750003</t>
  </si>
  <si>
    <t>Dale Street</t>
  </si>
  <si>
    <t>01750005</t>
  </si>
  <si>
    <t>Ralph Wheelock School</t>
  </si>
  <si>
    <t>01750007</t>
  </si>
  <si>
    <t>Thomas Blake Middle</t>
  </si>
  <si>
    <t>01750305</t>
  </si>
  <si>
    <t>Medfield Senior High</t>
  </si>
  <si>
    <t>01750505</t>
  </si>
  <si>
    <t>0176</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</si>
  <si>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</si>
  <si>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</si>
  <si>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</si>
  <si>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</si>
  <si>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</si>
  <si>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</si>
  <si>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</si>
  <si>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</si>
  <si>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</si>
  <si>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</si>
  <si>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</si>
  <si>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</si>
  <si>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</si>
  <si>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</si>
  <si>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</si>
  <si>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</si>
  <si>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10 - 12</t>
  </si>
  <si>
    <t>0177</t>
  </si>
  <si>
    <t>John D Mc Govern Elementary</t>
  </si>
  <si>
    <t>01770013</t>
  </si>
  <si>
    <t>Burke/Memorial Elementary School</t>
  </si>
  <si>
    <t>01770015</t>
  </si>
  <si>
    <t>Medway Middle</t>
  </si>
  <si>
    <t>01770305</t>
  </si>
  <si>
    <t>Medway High</t>
  </si>
  <si>
    <t>01770505</t>
  </si>
  <si>
    <t>0178</t>
  </si>
  <si>
    <t>01780003</t>
  </si>
  <si>
    <t>Herbert Clark Hoover</t>
  </si>
  <si>
    <t>01780017</t>
  </si>
  <si>
    <t>01780020</t>
  </si>
  <si>
    <t>01780025</t>
  </si>
  <si>
    <t>Roosevelt</t>
  </si>
  <si>
    <t>01780035</t>
  </si>
  <si>
    <t>01780050</t>
  </si>
  <si>
    <t>Melrose Middle</t>
  </si>
  <si>
    <t>01780305</t>
  </si>
  <si>
    <t>Melrose High</t>
  </si>
  <si>
    <t>01780505</t>
  </si>
  <si>
    <t>0181</t>
  </si>
  <si>
    <t>Marsh Grammar School</t>
  </si>
  <si>
    <t>01810030</t>
  </si>
  <si>
    <t>Comprehensive Grammar School</t>
  </si>
  <si>
    <t>01810050</t>
  </si>
  <si>
    <t>Tenney Grammar School</t>
  </si>
  <si>
    <t>01810055</t>
  </si>
  <si>
    <t>Donald P Timony Grammar</t>
  </si>
  <si>
    <t>01810060</t>
  </si>
  <si>
    <t>Methuen High</t>
  </si>
  <si>
    <t>01810505</t>
  </si>
  <si>
    <t>0182</t>
  </si>
  <si>
    <t>Henry B. Burkland Elementary School</t>
  </si>
  <si>
    <t>01820008</t>
  </si>
  <si>
    <t>Mary K. Goode Elementary School</t>
  </si>
  <si>
    <t>01820010</t>
  </si>
  <si>
    <t>Memorial Early Childhood Center</t>
  </si>
  <si>
    <t>01820011</t>
  </si>
  <si>
    <t>John T. Nichols Middle</t>
  </si>
  <si>
    <t>01820305</t>
  </si>
  <si>
    <t>Middleborough High</t>
  </si>
  <si>
    <t>01820505</t>
  </si>
  <si>
    <t>0184</t>
  </si>
  <si>
    <t>Fuller Meadow</t>
  </si>
  <si>
    <t>01840003</t>
  </si>
  <si>
    <t>Howe-Manning</t>
  </si>
  <si>
    <t>01840005</t>
  </si>
  <si>
    <t>0185</t>
  </si>
  <si>
    <t>01850010</t>
  </si>
  <si>
    <t>Brookside</t>
  </si>
  <si>
    <t>01850065</t>
  </si>
  <si>
    <t>Shining Star Early Childhood Center</t>
  </si>
  <si>
    <t>01850075</t>
  </si>
  <si>
    <t>Woodland</t>
  </si>
  <si>
    <t>01850090</t>
  </si>
  <si>
    <t>Stacy Middle</t>
  </si>
  <si>
    <t>01850305</t>
  </si>
  <si>
    <t>Milford High</t>
  </si>
  <si>
    <t>01850505</t>
  </si>
  <si>
    <t>0186</t>
  </si>
  <si>
    <t>Elmwood Street</t>
  </si>
  <si>
    <t>01860017</t>
  </si>
  <si>
    <t>Raymond E. Shaw Elementary</t>
  </si>
  <si>
    <t>01860025</t>
  </si>
  <si>
    <t>Millbury Junior/Senior High</t>
  </si>
  <si>
    <t>01860505</t>
  </si>
  <si>
    <t>0187</t>
  </si>
  <si>
    <t>Clyde F Brown</t>
  </si>
  <si>
    <t>01870005</t>
  </si>
  <si>
    <t>Millis Middle</t>
  </si>
  <si>
    <t>01870020</t>
  </si>
  <si>
    <t>Millis High School</t>
  </si>
  <si>
    <t>01870505</t>
  </si>
  <si>
    <t>0189</t>
  </si>
  <si>
    <t>Collicot</t>
  </si>
  <si>
    <t>01890005</t>
  </si>
  <si>
    <t>Cunningham School</t>
  </si>
  <si>
    <t>01890007</t>
  </si>
  <si>
    <t>01890010</t>
  </si>
  <si>
    <t>Tucker</t>
  </si>
  <si>
    <t>01890020</t>
  </si>
  <si>
    <t>Charles S Pierce Middle</t>
  </si>
  <si>
    <t>01890410</t>
  </si>
  <si>
    <t>Milton High</t>
  </si>
  <si>
    <t>01890505</t>
  </si>
  <si>
    <t>0191</t>
  </si>
  <si>
    <t>Quarry Hill Community School</t>
  </si>
  <si>
    <t>01910010</t>
  </si>
  <si>
    <t>Granite Valley School</t>
  </si>
  <si>
    <t>01910030</t>
  </si>
  <si>
    <t>Monson High School</t>
  </si>
  <si>
    <t>01910505</t>
  </si>
  <si>
    <t>0196</t>
  </si>
  <si>
    <t>Johnson</t>
  </si>
  <si>
    <t>01960010</t>
  </si>
  <si>
    <t>0197</t>
  </si>
  <si>
    <t>Nantucket Elementary</t>
  </si>
  <si>
    <t>01970005</t>
  </si>
  <si>
    <t>Cyrus Peirce</t>
  </si>
  <si>
    <t>01970010</t>
  </si>
  <si>
    <t>Nantucket Intermediate School</t>
  </si>
  <si>
    <t>01970020</t>
  </si>
  <si>
    <t>Nantucket High</t>
  </si>
  <si>
    <t>01970505</t>
  </si>
  <si>
    <t>0198</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</si>
  <si>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</si>
  <si>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</si>
  <si>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</si>
  <si>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</si>
  <si>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</si>
  <si>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</si>
  <si>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</si>
  <si>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</si>
  <si>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</si>
  <si>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</si>
  <si>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</si>
  <si>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</si>
  <si>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</si>
  <si>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</si>
  <si>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0199</t>
  </si>
  <si>
    <t>Broadmeadow</t>
  </si>
  <si>
    <t>01990005</t>
  </si>
  <si>
    <t>John Eliot</t>
  </si>
  <si>
    <t>01990020</t>
  </si>
  <si>
    <t>Sunita L. Williams Elementary</t>
  </si>
  <si>
    <t>01990035</t>
  </si>
  <si>
    <t>William Mitchell</t>
  </si>
  <si>
    <t>01990040</t>
  </si>
  <si>
    <t>Newman Elementary</t>
  </si>
  <si>
    <t>01990050</t>
  </si>
  <si>
    <t>Pollard Middle</t>
  </si>
  <si>
    <t>01990405</t>
  </si>
  <si>
    <t>High Rock School</t>
  </si>
  <si>
    <t>01990410</t>
  </si>
  <si>
    <t>Needham High</t>
  </si>
  <si>
    <t>01990505</t>
  </si>
  <si>
    <t>0201</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</si>
  <si>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</si>
  <si>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</si>
  <si>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</si>
  <si>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</si>
  <si>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</si>
  <si>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</si>
  <si>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</si>
  <si>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</si>
  <si>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</si>
  <si>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</si>
  <si>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</si>
  <si>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</si>
  <si>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</si>
  <si>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</si>
  <si>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Irwin M. Jacobs Elementary School</t>
  </si>
  <si>
    <t>02010070</t>
  </si>
  <si>
    <t>Ellen R Hathaway</t>
  </si>
  <si>
    <t>02010075</t>
  </si>
  <si>
    <t>Hayden/McFadden</t>
  </si>
  <si>
    <t>02010078</t>
  </si>
  <si>
    <t>02010095</t>
  </si>
  <si>
    <t>Carlos Pacheco</t>
  </si>
  <si>
    <t>02010105</t>
  </si>
  <si>
    <t>John Avery Parker</t>
  </si>
  <si>
    <t>02010115</t>
  </si>
  <si>
    <t>Casimir Pulaski</t>
  </si>
  <si>
    <t>02010123</t>
  </si>
  <si>
    <t>Renaissance Community Innovation School</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</si>
  <si>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</si>
  <si>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</si>
  <si>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</si>
  <si>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</si>
  <si>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</si>
  <si>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</si>
  <si>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</si>
  <si>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</si>
  <si>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</si>
  <si>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</si>
  <si>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</si>
  <si>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</si>
  <si>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</si>
  <si>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</si>
  <si>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</si>
  <si>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</si>
  <si>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</si>
  <si>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</si>
  <si>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</si>
  <si>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04 - 12</t>
  </si>
  <si>
    <t>Whaling City Junior/Senior High School</t>
  </si>
  <si>
    <t>02010515</t>
  </si>
  <si>
    <t>0204</t>
  </si>
  <si>
    <t>Francis T Bresnahan Elementary</t>
  </si>
  <si>
    <t>02040005</t>
  </si>
  <si>
    <t>Edward G. Molin Elementary School</t>
  </si>
  <si>
    <t>02040030</t>
  </si>
  <si>
    <t>Rupert A Nock Middle</t>
  </si>
  <si>
    <t>02040305</t>
  </si>
  <si>
    <t>Newburyport High</t>
  </si>
  <si>
    <t>02040505</t>
  </si>
  <si>
    <t>0207</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</si>
  <si>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</si>
  <si>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</si>
  <si>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</si>
  <si>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</si>
  <si>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</si>
  <si>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</si>
  <si>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</si>
  <si>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</si>
  <si>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</si>
  <si>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</si>
  <si>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</si>
  <si>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</si>
  <si>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</si>
  <si>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</si>
  <si>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</si>
  <si>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</si>
  <si>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</si>
  <si>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</si>
  <si>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</si>
  <si>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</si>
  <si>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</si>
  <si>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</si>
  <si>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</si>
  <si>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</si>
  <si>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</si>
  <si>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</si>
  <si>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</si>
  <si>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</si>
  <si>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</si>
  <si>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</si>
  <si>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</si>
  <si>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</si>
  <si>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</si>
  <si>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</si>
  <si>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</si>
  <si>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</si>
  <si>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</si>
  <si>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</si>
  <si>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</si>
  <si>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</si>
  <si>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0208</t>
  </si>
  <si>
    <t>Freeman-Kennedy School</t>
  </si>
  <si>
    <t>02080005</t>
  </si>
  <si>
    <t>H Olive Day</t>
  </si>
  <si>
    <t>02080015</t>
  </si>
  <si>
    <t>0209</t>
  </si>
  <si>
    <t>Colegrove Park Elementary</t>
  </si>
  <si>
    <t>02090008</t>
  </si>
  <si>
    <t>Greylock</t>
  </si>
  <si>
    <t>02090015</t>
  </si>
  <si>
    <t>Brayton</t>
  </si>
  <si>
    <t>02090035</t>
  </si>
  <si>
    <t>Drury High</t>
  </si>
  <si>
    <t>02090505</t>
  </si>
  <si>
    <t>0210</t>
  </si>
  <si>
    <t>Bridge Street</t>
  </si>
  <si>
    <t>02100005</t>
  </si>
  <si>
    <t>Jackson Street</t>
  </si>
  <si>
    <t>02100020</t>
  </si>
  <si>
    <t>Leeds</t>
  </si>
  <si>
    <t>02100025</t>
  </si>
  <si>
    <t>R. K. Finn Ryan Road</t>
  </si>
  <si>
    <t>02100029</t>
  </si>
  <si>
    <t>John F Kennedy Middle School</t>
  </si>
  <si>
    <t>02100410</t>
  </si>
  <si>
    <t>Northampton High</t>
  </si>
  <si>
    <t>02100505</t>
  </si>
  <si>
    <t>0211</t>
  </si>
  <si>
    <t>Atkinson</t>
  </si>
  <si>
    <t>02110001</t>
  </si>
  <si>
    <t>Anne Bradstreet Early Childhood Center</t>
  </si>
  <si>
    <t>02110005</t>
  </si>
  <si>
    <t>02110010</t>
  </si>
  <si>
    <t>Kittredge</t>
  </si>
  <si>
    <t>02110015</t>
  </si>
  <si>
    <t>Annie L Sargent School</t>
  </si>
  <si>
    <t>02110018</t>
  </si>
  <si>
    <t>Thomson</t>
  </si>
  <si>
    <t>02110020</t>
  </si>
  <si>
    <t>North Andover Middle</t>
  </si>
  <si>
    <t>02110305</t>
  </si>
  <si>
    <t>North Andover High</t>
  </si>
  <si>
    <t>02110505</t>
  </si>
  <si>
    <t>0212</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</si>
  <si>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</si>
  <si>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</si>
  <si>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</si>
  <si>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</si>
  <si>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</si>
  <si>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</si>
  <si>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</si>
  <si>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</si>
  <si>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</si>
  <si>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</si>
  <si>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</si>
  <si>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</si>
  <si>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</si>
  <si>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</si>
  <si>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</si>
  <si>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</si>
  <si>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0213</t>
  </si>
  <si>
    <t>Lincoln Street</t>
  </si>
  <si>
    <t>02130003</t>
  </si>
  <si>
    <t>Marguerite E Peaslee</t>
  </si>
  <si>
    <t>02130014</t>
  </si>
  <si>
    <t>Fannie E Proctor</t>
  </si>
  <si>
    <t>02130015</t>
  </si>
  <si>
    <t>Marion E Zeh</t>
  </si>
  <si>
    <t>02130020</t>
  </si>
  <si>
    <t>Robert E. Melican Middle School</t>
  </si>
  <si>
    <t>02130305</t>
  </si>
  <si>
    <t>0214</t>
  </si>
  <si>
    <t>W Edward Balmer</t>
  </si>
  <si>
    <t>02140001</t>
  </si>
  <si>
    <t>Northbridge Elementary</t>
  </si>
  <si>
    <t>02140005</t>
  </si>
  <si>
    <t>Northbridge Middle</t>
  </si>
  <si>
    <t>02140305</t>
  </si>
  <si>
    <t>Northbridge High</t>
  </si>
  <si>
    <t>02140505</t>
  </si>
  <si>
    <t>0215</t>
  </si>
  <si>
    <t>North Brookfield Elementary</t>
  </si>
  <si>
    <t>02150015</t>
  </si>
  <si>
    <t>North Brookfield High</t>
  </si>
  <si>
    <t>02150505</t>
  </si>
  <si>
    <t>0217</t>
  </si>
  <si>
    <t>E Ethel Little School</t>
  </si>
  <si>
    <t>02170003</t>
  </si>
  <si>
    <t>L D Batchelder</t>
  </si>
  <si>
    <t>02170005</t>
  </si>
  <si>
    <t>J Turner Hood</t>
  </si>
  <si>
    <t>02170010</t>
  </si>
  <si>
    <t>North Reading Middle</t>
  </si>
  <si>
    <t>02170305</t>
  </si>
  <si>
    <t>North Reading High</t>
  </si>
  <si>
    <t>02170505</t>
  </si>
  <si>
    <t>0218</t>
  </si>
  <si>
    <t>L G Nourse Elementary</t>
  </si>
  <si>
    <t>02180010</t>
  </si>
  <si>
    <t>J C Solmonese</t>
  </si>
  <si>
    <t>02180015</t>
  </si>
  <si>
    <t>Henri A. Yelle</t>
  </si>
  <si>
    <t>02180060</t>
  </si>
  <si>
    <t>Norton Middle</t>
  </si>
  <si>
    <t>02180305</t>
  </si>
  <si>
    <t>Norton High</t>
  </si>
  <si>
    <t>02180505</t>
  </si>
  <si>
    <t>0219</t>
  </si>
  <si>
    <t>Grace Farrar Cole</t>
  </si>
  <si>
    <t>02190005</t>
  </si>
  <si>
    <t>William G Vinal</t>
  </si>
  <si>
    <t>02190020</t>
  </si>
  <si>
    <t>Norwell Middle School</t>
  </si>
  <si>
    <t>02190405</t>
  </si>
  <si>
    <t>Norwell High</t>
  </si>
  <si>
    <t>02190505</t>
  </si>
  <si>
    <t>0220</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</si>
  <si>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</si>
  <si>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</si>
  <si>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</si>
  <si>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</si>
  <si>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</si>
  <si>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</si>
  <si>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</si>
  <si>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</si>
  <si>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</si>
  <si>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</si>
  <si>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</si>
  <si>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</si>
  <si>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</si>
  <si>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</si>
  <si>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</si>
  <si>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</si>
  <si>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0221</t>
  </si>
  <si>
    <t>Oak Bluffs Elementary</t>
  </si>
  <si>
    <t>02210005</t>
  </si>
  <si>
    <t>0223</t>
  </si>
  <si>
    <t>Dexter Park</t>
  </si>
  <si>
    <t>02230010</t>
  </si>
  <si>
    <t>Fisher Hill</t>
  </si>
  <si>
    <t>02230015</t>
  </si>
  <si>
    <t>0224</t>
  </si>
  <si>
    <t>Orleans Elementary</t>
  </si>
  <si>
    <t>02240005</t>
  </si>
  <si>
    <t>0226</t>
  </si>
  <si>
    <t>Clara Barton</t>
  </si>
  <si>
    <t>02260005</t>
  </si>
  <si>
    <t>Alfred M Chaffee</t>
  </si>
  <si>
    <t>02260010</t>
  </si>
  <si>
    <t>Oxford Middle</t>
  </si>
  <si>
    <t>02260405</t>
  </si>
  <si>
    <t>Oxford High</t>
  </si>
  <si>
    <t>02260505</t>
  </si>
  <si>
    <t>0227</t>
  </si>
  <si>
    <t>Old Mill Pond</t>
  </si>
  <si>
    <t>02270008</t>
  </si>
  <si>
    <t>Palmer High</t>
  </si>
  <si>
    <t>02270505</t>
  </si>
  <si>
    <t>0229</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</si>
  <si>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</si>
  <si>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</si>
  <si>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</si>
  <si>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</si>
  <si>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</si>
  <si>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</si>
  <si>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</si>
  <si>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</si>
  <si>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</si>
  <si>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</si>
  <si>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</si>
  <si>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</si>
  <si>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</si>
  <si>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</si>
  <si>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</si>
  <si>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</si>
  <si>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</si>
  <si>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</si>
  <si>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</si>
  <si>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0230</t>
  </si>
  <si>
    <t>Pelham Elementary</t>
  </si>
  <si>
    <t>02300005</t>
  </si>
  <si>
    <t>0231</t>
  </si>
  <si>
    <t>Bryantville Elementary</t>
  </si>
  <si>
    <t>02310003</t>
  </si>
  <si>
    <t>Hobomock Elementary</t>
  </si>
  <si>
    <t>02310010</t>
  </si>
  <si>
    <t>North Pembroke Elementary</t>
  </si>
  <si>
    <t>02310015</t>
  </si>
  <si>
    <t>Pembroke Community Middle School</t>
  </si>
  <si>
    <t>02310305</t>
  </si>
  <si>
    <t>Pembroke High School</t>
  </si>
  <si>
    <t>02310505</t>
  </si>
  <si>
    <t>0234</t>
  </si>
  <si>
    <t>Petersham Center</t>
  </si>
  <si>
    <t>02340005</t>
  </si>
  <si>
    <t>0236</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</si>
  <si>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</si>
  <si>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</si>
  <si>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</si>
  <si>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</si>
  <si>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</si>
  <si>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</si>
  <si>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</si>
  <si>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</si>
  <si>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</si>
  <si>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</si>
  <si>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</si>
  <si>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</si>
  <si>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</si>
  <si>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</si>
  <si>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</si>
  <si>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</si>
  <si>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</si>
  <si>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</si>
  <si>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</si>
  <si>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</si>
  <si>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</si>
  <si>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</si>
  <si>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</si>
  <si>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0238</t>
  </si>
  <si>
    <t>Beatrice H Wood Elementary</t>
  </si>
  <si>
    <t>02380005</t>
  </si>
  <si>
    <t>Anna Ware Jackson</t>
  </si>
  <si>
    <t>02380010</t>
  </si>
  <si>
    <t>0239</t>
  </si>
  <si>
    <t>Plymouth Early Childhood Center</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</si>
  <si>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</si>
  <si>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</si>
  <si>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</si>
  <si>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</si>
  <si>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</si>
  <si>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</si>
  <si>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</si>
  <si>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</si>
  <si>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</si>
  <si>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</si>
  <si>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</si>
  <si>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</si>
  <si>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</si>
  <si>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</si>
  <si>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</si>
  <si>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</si>
  <si>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</si>
  <si>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</si>
  <si>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</si>
  <si>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</si>
  <si>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</si>
  <si>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</si>
  <si>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0240</t>
  </si>
  <si>
    <t>Dennett Elementary</t>
  </si>
  <si>
    <t>02400010</t>
  </si>
  <si>
    <t>0242</t>
  </si>
  <si>
    <t>02420020</t>
  </si>
  <si>
    <t>0243</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</si>
  <si>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</si>
  <si>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</si>
  <si>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</si>
  <si>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</si>
  <si>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</si>
  <si>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</si>
  <si>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</si>
  <si>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</si>
  <si>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</si>
  <si>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</si>
  <si>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</si>
  <si>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</si>
  <si>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</si>
  <si>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</si>
  <si>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</si>
  <si>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</si>
  <si>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</si>
  <si>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</si>
  <si>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</si>
  <si>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</si>
  <si>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</si>
  <si>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</si>
  <si>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</si>
  <si>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</si>
  <si>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</si>
  <si>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</si>
  <si>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</si>
  <si>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</si>
  <si>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</si>
  <si>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</si>
  <si>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South West Middle School</t>
  </si>
  <si>
    <t>02430320</t>
  </si>
  <si>
    <t>Point Webster Middle</t>
  </si>
  <si>
    <t>02430325</t>
  </si>
  <si>
    <t>Quincy High</t>
  </si>
  <si>
    <t>02430505</t>
  </si>
  <si>
    <t>North Quincy High</t>
  </si>
  <si>
    <t>02430510</t>
  </si>
  <si>
    <t>0244</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</si>
  <si>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</si>
  <si>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</si>
  <si>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</si>
  <si>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</si>
  <si>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</si>
  <si>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</si>
  <si>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</si>
  <si>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</si>
  <si>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</si>
  <si>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</si>
  <si>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</si>
  <si>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</si>
  <si>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0246</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</si>
  <si>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</si>
  <si>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</si>
  <si>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</si>
  <si>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</si>
  <si>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</si>
  <si>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</si>
  <si>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</si>
  <si>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</si>
  <si>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</si>
  <si>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</si>
  <si>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</si>
  <si>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</si>
  <si>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</si>
  <si>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</si>
  <si>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</si>
  <si>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</si>
  <si>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</si>
  <si>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</si>
  <si>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0248</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</si>
  <si>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</si>
  <si>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</si>
  <si>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</si>
  <si>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</si>
  <si>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</si>
  <si>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</si>
  <si>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</si>
  <si>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</si>
  <si>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</si>
  <si>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</si>
  <si>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</si>
  <si>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</si>
  <si>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</si>
  <si>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</si>
  <si>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</si>
  <si>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</si>
  <si>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</si>
  <si>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</si>
  <si>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</si>
  <si>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</si>
  <si>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</si>
  <si>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0249</t>
  </si>
  <si>
    <t>Richmond Consolidated</t>
  </si>
  <si>
    <t>02490005</t>
  </si>
  <si>
    <t>0250</t>
  </si>
  <si>
    <t>Rochester Memorial</t>
  </si>
  <si>
    <t>02500005</t>
  </si>
  <si>
    <t>0251</t>
  </si>
  <si>
    <t>Memorial Park</t>
  </si>
  <si>
    <t>02510020</t>
  </si>
  <si>
    <t>R Stewart Esten</t>
  </si>
  <si>
    <t>02510025</t>
  </si>
  <si>
    <t>Jefferson Elementary School</t>
  </si>
  <si>
    <t>02510060</t>
  </si>
  <si>
    <t>John W Rogers Middle</t>
  </si>
  <si>
    <t>02510305</t>
  </si>
  <si>
    <t>Rockland Senior High</t>
  </si>
  <si>
    <t>02510505</t>
  </si>
  <si>
    <t>0252</t>
  </si>
  <si>
    <t>Rockport Elementary</t>
  </si>
  <si>
    <t>02520005</t>
  </si>
  <si>
    <t>Rockport Middle</t>
  </si>
  <si>
    <t>02520305</t>
  </si>
  <si>
    <t>Rockport High</t>
  </si>
  <si>
    <t>02520510</t>
  </si>
  <si>
    <t>0253</t>
  </si>
  <si>
    <t>Rowe Elementary</t>
  </si>
  <si>
    <t>02530005</t>
  </si>
  <si>
    <t>0258</t>
  </si>
  <si>
    <t>Salem Early Childhood</t>
  </si>
  <si>
    <t>02580001</t>
  </si>
  <si>
    <t>Bates</t>
  </si>
  <si>
    <t>02580003</t>
  </si>
  <si>
    <t>Carlton</t>
  </si>
  <si>
    <t>02580015</t>
  </si>
  <si>
    <t>Horace Mann Laboratory</t>
  </si>
  <si>
    <t>02580030</t>
  </si>
  <si>
    <t>Saltonstall School</t>
  </si>
  <si>
    <t>02580050</t>
  </si>
  <si>
    <t>Witchcraft Heights</t>
  </si>
  <si>
    <t>02580070</t>
  </si>
  <si>
    <t>Collins Middle</t>
  </si>
  <si>
    <t>02580305</t>
  </si>
  <si>
    <t>Salem High</t>
  </si>
  <si>
    <t>02580505</t>
  </si>
  <si>
    <t>New Liberty Innovation School</t>
  </si>
  <si>
    <t>02580510</t>
  </si>
  <si>
    <t>Salem Prep High School</t>
  </si>
  <si>
    <t>02580515</t>
  </si>
  <si>
    <t>0261</t>
  </si>
  <si>
    <t>Forestdale School</t>
  </si>
  <si>
    <t>02610002</t>
  </si>
  <si>
    <t>Oak Ridge</t>
  </si>
  <si>
    <t>02610025</t>
  </si>
  <si>
    <t>Sandwich STEM Academy</t>
  </si>
  <si>
    <t>02610305</t>
  </si>
  <si>
    <t>Sandwich High</t>
  </si>
  <si>
    <t>02610505</t>
  </si>
  <si>
    <t>0262</t>
  </si>
  <si>
    <t>Lynnhurst</t>
  </si>
  <si>
    <t>02620040</t>
  </si>
  <si>
    <t>Oaklandvale</t>
  </si>
  <si>
    <t>02620050</t>
  </si>
  <si>
    <t>02620065</t>
  </si>
  <si>
    <t>Douglas Waybright</t>
  </si>
  <si>
    <t>02620067</t>
  </si>
  <si>
    <t>02620305</t>
  </si>
  <si>
    <t>Saugus High</t>
  </si>
  <si>
    <t>02620505</t>
  </si>
  <si>
    <t>0263</t>
  </si>
  <si>
    <t>Emma L Miller Elementary School</t>
  </si>
  <si>
    <t>02630010</t>
  </si>
  <si>
    <t>0264</t>
  </si>
  <si>
    <t>Cushing Elementary</t>
  </si>
  <si>
    <t>02640007</t>
  </si>
  <si>
    <t>Hatherly Elementary</t>
  </si>
  <si>
    <t>02640010</t>
  </si>
  <si>
    <t>Jenkins Elementary School</t>
  </si>
  <si>
    <t>02640015</t>
  </si>
  <si>
    <t>Wampatuck Elementary</t>
  </si>
  <si>
    <t>02640020</t>
  </si>
  <si>
    <t>Gates Middle School</t>
  </si>
  <si>
    <t>02640305</t>
  </si>
  <si>
    <t>Scituate High School</t>
  </si>
  <si>
    <t>02640505</t>
  </si>
  <si>
    <t>0265</t>
  </si>
  <si>
    <t>George R Martin</t>
  </si>
  <si>
    <t>02650007</t>
  </si>
  <si>
    <t>Mildred Aitken School</t>
  </si>
  <si>
    <t>02650015</t>
  </si>
  <si>
    <t>Dr. Kevin M. Hurley Middle School</t>
  </si>
  <si>
    <t>02650405</t>
  </si>
  <si>
    <t>Seekonk High</t>
  </si>
  <si>
    <t>02650505</t>
  </si>
  <si>
    <t>0266</t>
  </si>
  <si>
    <t>Sharon Early Childhood Center</t>
  </si>
  <si>
    <t>02660001</t>
  </si>
  <si>
    <t>Cottage Street</t>
  </si>
  <si>
    <t>02660005</t>
  </si>
  <si>
    <t>East Elementary</t>
  </si>
  <si>
    <t>02660010</t>
  </si>
  <si>
    <t>Heights Elementary</t>
  </si>
  <si>
    <t>02660015</t>
  </si>
  <si>
    <t>Sharon Middle</t>
  </si>
  <si>
    <t>02660305</t>
  </si>
  <si>
    <t>Sharon High</t>
  </si>
  <si>
    <t>02660505</t>
  </si>
  <si>
    <t>0269</t>
  </si>
  <si>
    <t>Pine Hill</t>
  </si>
  <si>
    <t>02690010</t>
  </si>
  <si>
    <t>0271</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</si>
  <si>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</si>
  <si>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</si>
  <si>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</si>
  <si>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</si>
  <si>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</si>
  <si>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</si>
  <si>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</si>
  <si>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</si>
  <si>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</si>
  <si>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</si>
  <si>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</si>
  <si>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</si>
  <si>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</si>
  <si>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</si>
  <si>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</si>
  <si>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</si>
  <si>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</si>
  <si>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</si>
  <si>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0272</t>
  </si>
  <si>
    <t>Shutesbury Elementary</t>
  </si>
  <si>
    <t>02720005</t>
  </si>
  <si>
    <t>0273</t>
  </si>
  <si>
    <t>Chace Street</t>
  </si>
  <si>
    <t>02730005</t>
  </si>
  <si>
    <t>North Elementary</t>
  </si>
  <si>
    <t>02730008</t>
  </si>
  <si>
    <t>South</t>
  </si>
  <si>
    <t>02730015</t>
  </si>
  <si>
    <t>Somerset Middle School</t>
  </si>
  <si>
    <t>02730305</t>
  </si>
  <si>
    <t>0274</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</si>
  <si>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</si>
  <si>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</si>
  <si>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</si>
  <si>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</si>
  <si>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</si>
  <si>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</si>
  <si>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</si>
  <si>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</si>
  <si>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</si>
  <si>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</si>
  <si>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</si>
  <si>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</si>
  <si>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</si>
  <si>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</si>
  <si>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</si>
  <si>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</si>
  <si>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</si>
  <si>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</si>
  <si>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</si>
  <si>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</si>
  <si>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</si>
  <si>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0275</t>
  </si>
  <si>
    <t>William E Norris</t>
  </si>
  <si>
    <t>02750005</t>
  </si>
  <si>
    <t>0276</t>
  </si>
  <si>
    <t>Mary E Finn School</t>
  </si>
  <si>
    <t>02760008</t>
  </si>
  <si>
    <t>Margaret A Neary</t>
  </si>
  <si>
    <t>02760020</t>
  </si>
  <si>
    <t>Albert S. Woodward Memorial School</t>
  </si>
  <si>
    <t>02760050</t>
  </si>
  <si>
    <t>P Brent Trottier</t>
  </si>
  <si>
    <t>02760305</t>
  </si>
  <si>
    <t>0277</t>
  </si>
  <si>
    <t>Charlton Street</t>
  </si>
  <si>
    <t>02770005</t>
  </si>
  <si>
    <t>Eastford Road</t>
  </si>
  <si>
    <t>02770010</t>
  </si>
  <si>
    <t>West Street</t>
  </si>
  <si>
    <t>02770020</t>
  </si>
  <si>
    <t>Southbridge Middle School</t>
  </si>
  <si>
    <t>02770315</t>
  </si>
  <si>
    <t>Southbridge High School</t>
  </si>
  <si>
    <t>02770515</t>
  </si>
  <si>
    <t>Southbridge Academy</t>
  </si>
  <si>
    <t>02770525</t>
  </si>
  <si>
    <t>0278</t>
  </si>
  <si>
    <t>Plains Elementary</t>
  </si>
  <si>
    <t>02780015</t>
  </si>
  <si>
    <t>Mosier</t>
  </si>
  <si>
    <t>02780020</t>
  </si>
  <si>
    <t>Michael E. Smith Middle School</t>
  </si>
  <si>
    <t>02780305</t>
  </si>
  <si>
    <t>South Hadley High</t>
  </si>
  <si>
    <t>02780505</t>
  </si>
  <si>
    <t>0281</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</si>
  <si>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</si>
  <si>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</si>
  <si>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</si>
  <si>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</si>
  <si>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</si>
  <si>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</si>
  <si>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</si>
  <si>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</si>
  <si>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</si>
  <si>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</si>
  <si>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</si>
  <si>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</si>
  <si>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</si>
  <si>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</si>
  <si>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</si>
  <si>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</si>
  <si>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</si>
  <si>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</si>
  <si>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</si>
  <si>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</si>
  <si>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</si>
  <si>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</si>
  <si>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</si>
  <si>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</si>
  <si>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</si>
  <si>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</si>
  <si>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</si>
  <si>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</si>
  <si>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</si>
  <si>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</si>
  <si>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</si>
  <si>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</si>
  <si>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</si>
  <si>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</si>
  <si>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</si>
  <si>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</si>
  <si>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</si>
  <si>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</si>
  <si>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</si>
  <si>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</si>
  <si>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</si>
  <si>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</si>
  <si>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</si>
  <si>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</si>
  <si>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</si>
  <si>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</si>
  <si>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</si>
  <si>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</si>
  <si>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</si>
  <si>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</si>
  <si>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</si>
  <si>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</si>
  <si>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</si>
  <si>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</si>
  <si>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</si>
  <si>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</si>
  <si>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</si>
  <si>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</si>
  <si>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</si>
  <si>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</si>
  <si>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</si>
  <si>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</si>
  <si>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</si>
  <si>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</si>
  <si>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</si>
  <si>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</si>
  <si>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</si>
  <si>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Springfield International Academy at Johnson</t>
  </si>
  <si>
    <t>02810215</t>
  </si>
  <si>
    <t>John J Duggan Middle</t>
  </si>
  <si>
    <t>02810320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</si>
  <si>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</si>
  <si>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</si>
  <si>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</si>
  <si>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</si>
  <si>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</si>
  <si>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</si>
  <si>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</si>
  <si>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</si>
  <si>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</si>
  <si>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</si>
  <si>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</si>
  <si>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</si>
  <si>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</si>
  <si>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</si>
  <si>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Academy</t>
  </si>
  <si>
    <t>02810365</t>
  </si>
  <si>
    <t>Impact Prep at Chestnut</t>
  </si>
  <si>
    <t>02810366</t>
  </si>
  <si>
    <t>Chestnut Accelerated Middle School (Talented and Gifted)</t>
  </si>
  <si>
    <t>02810367</t>
  </si>
  <si>
    <t>Conservatory of the Arts</t>
  </si>
  <si>
    <t>02810475</t>
  </si>
  <si>
    <t>Rise Academy at Van Sickle</t>
  </si>
  <si>
    <t>02810480</t>
  </si>
  <si>
    <t>Van Sickle Academy</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</si>
  <si>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</si>
  <si>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</si>
  <si>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</si>
  <si>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</si>
  <si>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</si>
  <si>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</si>
  <si>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</si>
  <si>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</si>
  <si>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</si>
  <si>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</si>
  <si>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</si>
  <si>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</si>
  <si>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</si>
  <si>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</si>
  <si>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</si>
  <si>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</si>
  <si>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</si>
  <si>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</si>
  <si>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</si>
  <si>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Springfield International Academy at Sci-Tech</t>
  </si>
  <si>
    <t>02810700</t>
  </si>
  <si>
    <t>0284</t>
  </si>
  <si>
    <t>Colonial Park</t>
  </si>
  <si>
    <t>02840005</t>
  </si>
  <si>
    <t>Robin Hood</t>
  </si>
  <si>
    <t>02840025</t>
  </si>
  <si>
    <t>02840030</t>
  </si>
  <si>
    <t>Stoneham Central Middle School</t>
  </si>
  <si>
    <t>02840405</t>
  </si>
  <si>
    <t>Stoneham High</t>
  </si>
  <si>
    <t>02840505</t>
  </si>
  <si>
    <t>0285</t>
  </si>
  <si>
    <t>Helen Hansen Elementary</t>
  </si>
  <si>
    <t>02850010</t>
  </si>
  <si>
    <t>Edwin A Jones Early Childhood Center</t>
  </si>
  <si>
    <t>02850012</t>
  </si>
  <si>
    <t>Joseph R Dawe Jr Elementary</t>
  </si>
  <si>
    <t>02850014</t>
  </si>
  <si>
    <t>02850015</t>
  </si>
  <si>
    <t>Richard L. Wilkins Elementary School</t>
  </si>
  <si>
    <t>02850020</t>
  </si>
  <si>
    <t>Joseph H Gibbons</t>
  </si>
  <si>
    <t>02850025</t>
  </si>
  <si>
    <t>O'Donnell Middle School</t>
  </si>
  <si>
    <t>02850405</t>
  </si>
  <si>
    <t>Stoughton High</t>
  </si>
  <si>
    <t>02850505</t>
  </si>
  <si>
    <t>0287</t>
  </si>
  <si>
    <t>Burgess Elementary</t>
  </si>
  <si>
    <t>02870005</t>
  </si>
  <si>
    <t>0288</t>
  </si>
  <si>
    <t>Josiah Haynes</t>
  </si>
  <si>
    <t>02880010</t>
  </si>
  <si>
    <t>Israel Loring School</t>
  </si>
  <si>
    <t>02880015</t>
  </si>
  <si>
    <t>General John Nixon Elementary</t>
  </si>
  <si>
    <t>02880025</t>
  </si>
  <si>
    <t>Peter Noyes</t>
  </si>
  <si>
    <t>02880030</t>
  </si>
  <si>
    <t>Ephraim Curtis Middle</t>
  </si>
  <si>
    <t>02880305</t>
  </si>
  <si>
    <t>0289</t>
  </si>
  <si>
    <t>Sunderland Elementary</t>
  </si>
  <si>
    <t>02890005</t>
  </si>
  <si>
    <t>0290</t>
  </si>
  <si>
    <t>Sutton Early Learning</t>
  </si>
  <si>
    <t>02900003</t>
  </si>
  <si>
    <t>Sutton Elementary</t>
  </si>
  <si>
    <t>02900005</t>
  </si>
  <si>
    <t>Sutton Middle School</t>
  </si>
  <si>
    <t>02900305</t>
  </si>
  <si>
    <t>Sutton High School</t>
  </si>
  <si>
    <t>02900510</t>
  </si>
  <si>
    <t>0291</t>
  </si>
  <si>
    <t>Clarke</t>
  </si>
  <si>
    <t>02910005</t>
  </si>
  <si>
    <t>02910010</t>
  </si>
  <si>
    <t>Stanley</t>
  </si>
  <si>
    <t>02910020</t>
  </si>
  <si>
    <t>Swampscott Middle</t>
  </si>
  <si>
    <t>02910305</t>
  </si>
  <si>
    <t>Swampscott High</t>
  </si>
  <si>
    <t>02910505</t>
  </si>
  <si>
    <t>0292</t>
  </si>
  <si>
    <t>Elizabeth S Brown</t>
  </si>
  <si>
    <t>02920006</t>
  </si>
  <si>
    <t>02920015</t>
  </si>
  <si>
    <t>Mark G Hoyle Elementary</t>
  </si>
  <si>
    <t>02920017</t>
  </si>
  <si>
    <t>Joseph G Luther</t>
  </si>
  <si>
    <t>02920020</t>
  </si>
  <si>
    <t>Joseph Case Jr High</t>
  </si>
  <si>
    <t>02920305</t>
  </si>
  <si>
    <t>Joseph Case High</t>
  </si>
  <si>
    <t>02920505</t>
  </si>
  <si>
    <t>0293</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</si>
  <si>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</si>
  <si>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</si>
  <si>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</si>
  <si>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</si>
  <si>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</si>
  <si>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</si>
  <si>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</si>
  <si>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</si>
  <si>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</si>
  <si>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</si>
  <si>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</si>
  <si>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</si>
  <si>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Joseph H Martin</t>
  </si>
  <si>
    <t>02930042</t>
  </si>
  <si>
    <t>H H Galligan</t>
  </si>
  <si>
    <t>02930057</t>
  </si>
  <si>
    <t>John F Parker Middle</t>
  </si>
  <si>
    <t>02930305</t>
  </si>
  <si>
    <t>Benjamin Friedman Middle</t>
  </si>
  <si>
    <t>02930315</t>
  </si>
  <si>
    <t>Taunton High</t>
  </si>
  <si>
    <t>02930505</t>
  </si>
  <si>
    <t>Taunton Alternative High School</t>
  </si>
  <si>
    <t>02930525</t>
  </si>
  <si>
    <t>0295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</si>
  <si>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</si>
  <si>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</si>
  <si>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</si>
  <si>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</si>
  <si>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</si>
  <si>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</si>
  <si>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</si>
  <si>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</si>
  <si>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</si>
  <si>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</si>
  <si>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</si>
  <si>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</si>
  <si>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</si>
  <si>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</si>
  <si>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0296</t>
  </si>
  <si>
    <t>Tisbury Elementary</t>
  </si>
  <si>
    <t>02960005</t>
  </si>
  <si>
    <t>0298</t>
  </si>
  <si>
    <t>Proctor Elementary</t>
  </si>
  <si>
    <t>02980005</t>
  </si>
  <si>
    <t>Steward Elementary</t>
  </si>
  <si>
    <t>02980010</t>
  </si>
  <si>
    <t>0300</t>
  </si>
  <si>
    <t>Truro Central</t>
  </si>
  <si>
    <t>03000005</t>
  </si>
  <si>
    <t>0301</t>
  </si>
  <si>
    <t>Tyngsborough Elementary</t>
  </si>
  <si>
    <t>03010020</t>
  </si>
  <si>
    <t>Tyngsborough Middle</t>
  </si>
  <si>
    <t>03010305</t>
  </si>
  <si>
    <t>Tyngsborough High School</t>
  </si>
  <si>
    <t>03010505</t>
  </si>
  <si>
    <t>0304</t>
  </si>
  <si>
    <t>Taft Early Learning Center</t>
  </si>
  <si>
    <t>03040005</t>
  </si>
  <si>
    <t>Whitin Intermediate</t>
  </si>
  <si>
    <t>03040405</t>
  </si>
  <si>
    <t>Uxbridge High</t>
  </si>
  <si>
    <t>03040505</t>
  </si>
  <si>
    <t>Gateway to College</t>
  </si>
  <si>
    <t>03040515</t>
  </si>
  <si>
    <t>0305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</si>
  <si>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</si>
  <si>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</si>
  <si>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</si>
  <si>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</si>
  <si>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</si>
  <si>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</si>
  <si>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</si>
  <si>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</si>
  <si>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</si>
  <si>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</si>
  <si>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</si>
  <si>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</si>
  <si>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</si>
  <si>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</si>
  <si>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0306</t>
  </si>
  <si>
    <t>Wales Elementary</t>
  </si>
  <si>
    <t>03060005</t>
  </si>
  <si>
    <t>0307</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</si>
  <si>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</si>
  <si>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</si>
  <si>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</si>
  <si>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</si>
  <si>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</si>
  <si>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</si>
  <si>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</si>
  <si>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</si>
  <si>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</si>
  <si>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</si>
  <si>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</si>
  <si>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</si>
  <si>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</si>
  <si>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</si>
  <si>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</si>
  <si>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0308</t>
  </si>
  <si>
    <t>Waltham Public Schools Dual Language Program</t>
  </si>
  <si>
    <t>03080001</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</si>
  <si>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</si>
  <si>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</si>
  <si>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</si>
  <si>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</si>
  <si>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</si>
  <si>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</si>
  <si>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</si>
  <si>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</si>
  <si>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</si>
  <si>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</si>
  <si>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</si>
  <si>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</si>
  <si>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</si>
  <si>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</si>
  <si>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</si>
  <si>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</si>
  <si>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</si>
  <si>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0309</t>
  </si>
  <si>
    <t>Stanley M Koziol Elementary School</t>
  </si>
  <si>
    <t>03090020</t>
  </si>
  <si>
    <t>Ware Middle School</t>
  </si>
  <si>
    <t>03090305</t>
  </si>
  <si>
    <t>Ware Junior/Senior High School</t>
  </si>
  <si>
    <t>03090505</t>
  </si>
  <si>
    <t>0310</t>
  </si>
  <si>
    <t>John William Decas</t>
  </si>
  <si>
    <t>03100003</t>
  </si>
  <si>
    <t>Minot Forest</t>
  </si>
  <si>
    <t>03100017</t>
  </si>
  <si>
    <t>Wareham Middle</t>
  </si>
  <si>
    <t>03100305</t>
  </si>
  <si>
    <t>Wareham Cooperative Alternative School</t>
  </si>
  <si>
    <t>03100315</t>
  </si>
  <si>
    <t>Wareham Senior High</t>
  </si>
  <si>
    <t>03100505</t>
  </si>
  <si>
    <t>0314</t>
  </si>
  <si>
    <t>Cunniff</t>
  </si>
  <si>
    <t>03140015</t>
  </si>
  <si>
    <t>Hosmer</t>
  </si>
  <si>
    <t>03140020</t>
  </si>
  <si>
    <t>James Russell Lowell</t>
  </si>
  <si>
    <t>03140025</t>
  </si>
  <si>
    <t>Watertown Middle</t>
  </si>
  <si>
    <t>03140305</t>
  </si>
  <si>
    <t>Watertown High</t>
  </si>
  <si>
    <t>03140505</t>
  </si>
  <si>
    <t>0315</t>
  </si>
  <si>
    <t>Claypit Hill School</t>
  </si>
  <si>
    <t>03150005</t>
  </si>
  <si>
    <t>Happy Hollow School</t>
  </si>
  <si>
    <t>03150015</t>
  </si>
  <si>
    <t>Loker School</t>
  </si>
  <si>
    <t>03150020</t>
  </si>
  <si>
    <t>Wayland Middle School</t>
  </si>
  <si>
    <t>03150305</t>
  </si>
  <si>
    <t>Wayland High School</t>
  </si>
  <si>
    <t>03150505</t>
  </si>
  <si>
    <t>0316</t>
  </si>
  <si>
    <t>Park Avenue Elementary</t>
  </si>
  <si>
    <t>03160015</t>
  </si>
  <si>
    <t>Webster Middle School</t>
  </si>
  <si>
    <t>03160315</t>
  </si>
  <si>
    <t>Bartlett High School</t>
  </si>
  <si>
    <t>03160505</t>
  </si>
  <si>
    <t>0317</t>
  </si>
  <si>
    <t>Preschool at Wellesley Schools</t>
  </si>
  <si>
    <t>03170001</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</si>
  <si>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</si>
  <si>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</si>
  <si>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</si>
  <si>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</si>
  <si>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</si>
  <si>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</si>
  <si>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</si>
  <si>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</si>
  <si>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</si>
  <si>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</si>
  <si>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</si>
  <si>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</si>
  <si>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</si>
  <si>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</si>
  <si>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</si>
  <si>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</si>
  <si>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</si>
  <si>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</si>
  <si>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0318</t>
  </si>
  <si>
    <t>Wellfleet Elementary</t>
  </si>
  <si>
    <t>03180005</t>
  </si>
  <si>
    <t>0321</t>
  </si>
  <si>
    <t>J Harding Armstrong</t>
  </si>
  <si>
    <t>03210005</t>
  </si>
  <si>
    <t>Annie E Fales</t>
  </si>
  <si>
    <t>03210010</t>
  </si>
  <si>
    <t>Elsie A Hastings Elementary</t>
  </si>
  <si>
    <t>03210025</t>
  </si>
  <si>
    <t>Mill Pond School</t>
  </si>
  <si>
    <t>03210045</t>
  </si>
  <si>
    <t>Sarah W Gibbons Middle</t>
  </si>
  <si>
    <t>03210305</t>
  </si>
  <si>
    <t>Westborough High</t>
  </si>
  <si>
    <t>03210505</t>
  </si>
  <si>
    <t>0322</t>
  </si>
  <si>
    <t>Major Edwards Elementary</t>
  </si>
  <si>
    <t>03220005</t>
  </si>
  <si>
    <t>West Boylston Junior/Senior High</t>
  </si>
  <si>
    <t>03220505</t>
  </si>
  <si>
    <t>0323</t>
  </si>
  <si>
    <t>Rose L Macdonald</t>
  </si>
  <si>
    <t>03230003</t>
  </si>
  <si>
    <t>Spring Street School</t>
  </si>
  <si>
    <t>03230005</t>
  </si>
  <si>
    <t>Howard School</t>
  </si>
  <si>
    <t>03230305</t>
  </si>
  <si>
    <t>West Bridgewater Junior/Senior</t>
  </si>
  <si>
    <t>03230505</t>
  </si>
  <si>
    <t>0325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</si>
  <si>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</si>
  <si>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</si>
  <si>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</si>
  <si>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</si>
  <si>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</si>
  <si>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</si>
  <si>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</si>
  <si>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</si>
  <si>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</si>
  <si>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</si>
  <si>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</si>
  <si>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</si>
  <si>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</si>
  <si>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</si>
  <si>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Westfield Intermediate School</t>
  </si>
  <si>
    <t>03250075</t>
  </si>
  <si>
    <t>Westfield Middle School</t>
  </si>
  <si>
    <t>03250310</t>
  </si>
  <si>
    <t>Westfield High</t>
  </si>
  <si>
    <t>03250505</t>
  </si>
  <si>
    <t>Westfield Technical Academy</t>
  </si>
  <si>
    <t>03250605</t>
  </si>
  <si>
    <t>0326</t>
  </si>
  <si>
    <t>Abbot Elementary</t>
  </si>
  <si>
    <t>03260004</t>
  </si>
  <si>
    <t>Day Elementary</t>
  </si>
  <si>
    <t>03260007</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</si>
  <si>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</si>
  <si>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</si>
  <si>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</si>
  <si>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</si>
  <si>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</si>
  <si>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</si>
  <si>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</si>
  <si>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</si>
  <si>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</si>
  <si>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</si>
  <si>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</si>
  <si>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</si>
  <si>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</si>
  <si>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</si>
  <si>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0327</t>
  </si>
  <si>
    <t>Westhampton Elementary School</t>
  </si>
  <si>
    <t>03270005</t>
  </si>
  <si>
    <t>0330</t>
  </si>
  <si>
    <t>Country</t>
  </si>
  <si>
    <t>03300010</t>
  </si>
  <si>
    <t>Field Elementary School</t>
  </si>
  <si>
    <t>03300012</t>
  </si>
  <si>
    <t>03300015</t>
  </si>
  <si>
    <t>Weston Middle</t>
  </si>
  <si>
    <t>03300305</t>
  </si>
  <si>
    <t>Weston High</t>
  </si>
  <si>
    <t>03300505</t>
  </si>
  <si>
    <t>0331</t>
  </si>
  <si>
    <t>Alice A Macomber</t>
  </si>
  <si>
    <t>03310015</t>
  </si>
  <si>
    <t>Westport Elementary</t>
  </si>
  <si>
    <t>03310030</t>
  </si>
  <si>
    <t>Westport Junior/Senior High School</t>
  </si>
  <si>
    <t>03310515</t>
  </si>
  <si>
    <t>0332</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</si>
  <si>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</si>
  <si>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</si>
  <si>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</si>
  <si>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</si>
  <si>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</si>
  <si>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</si>
  <si>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</si>
  <si>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</si>
  <si>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</si>
  <si>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</si>
  <si>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</si>
  <si>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</si>
  <si>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</si>
  <si>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</si>
  <si>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</si>
  <si>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</si>
  <si>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</si>
  <si>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0335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</si>
  <si>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</si>
  <si>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</si>
  <si>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</si>
  <si>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</si>
  <si>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</si>
  <si>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</si>
  <si>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</si>
  <si>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</si>
  <si>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</si>
  <si>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</si>
  <si>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</si>
  <si>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</si>
  <si>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</si>
  <si>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</si>
  <si>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</si>
  <si>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0336</t>
  </si>
  <si>
    <t>Johnson Early Childhood Center</t>
  </si>
  <si>
    <t>03360003</t>
  </si>
  <si>
    <t>Academy Avenue</t>
  </si>
  <si>
    <t>03360005</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</si>
  <si>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</si>
  <si>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</si>
  <si>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</si>
  <si>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</si>
  <si>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</si>
  <si>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</si>
  <si>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</si>
  <si>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</si>
  <si>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</si>
  <si>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</si>
  <si>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</si>
  <si>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</si>
  <si>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</si>
  <si>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</si>
  <si>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</si>
  <si>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</si>
  <si>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</si>
  <si>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</si>
  <si>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0337</t>
  </si>
  <si>
    <t>Whately Elementary</t>
  </si>
  <si>
    <t>03370005</t>
  </si>
  <si>
    <t>0340</t>
  </si>
  <si>
    <t>Anne T. Dunphy School</t>
  </si>
  <si>
    <t>03400020</t>
  </si>
  <si>
    <t>0342</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</si>
  <si>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</si>
  <si>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</si>
  <si>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</si>
  <si>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</si>
  <si>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</si>
  <si>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</si>
  <si>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</si>
  <si>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</si>
  <si>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</si>
  <si>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</si>
  <si>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</si>
  <si>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</si>
  <si>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</si>
  <si>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</si>
  <si>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</si>
  <si>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</si>
  <si>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0343</t>
  </si>
  <si>
    <t>Winchendon PreSchool Program</t>
  </si>
  <si>
    <t>03430010</t>
  </si>
  <si>
    <t>03430040</t>
  </si>
  <si>
    <t>Toy Town Elementary</t>
  </si>
  <si>
    <t>03430050</t>
  </si>
  <si>
    <t>Murdock Middle School</t>
  </si>
  <si>
    <t>03430315</t>
  </si>
  <si>
    <t>Murdock Academy for Success</t>
  </si>
  <si>
    <t>03430405</t>
  </si>
  <si>
    <t>Murdock High School</t>
  </si>
  <si>
    <t>03430515</t>
  </si>
  <si>
    <t>0344</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</si>
  <si>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</si>
  <si>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</si>
  <si>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</si>
  <si>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</si>
  <si>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</si>
  <si>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</si>
  <si>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</si>
  <si>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</si>
  <si>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</si>
  <si>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</si>
  <si>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</si>
  <si>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</si>
  <si>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</si>
  <si>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</si>
  <si>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0346</t>
  </si>
  <si>
    <t>William P. Gorman/Fort Banks Elementary</t>
  </si>
  <si>
    <t>03460015</t>
  </si>
  <si>
    <t>Arthur T. Cummings Elementary School</t>
  </si>
  <si>
    <t>03460020</t>
  </si>
  <si>
    <t>Winthrop Middle School</t>
  </si>
  <si>
    <t>03460305</t>
  </si>
  <si>
    <t>Winthrop High School</t>
  </si>
  <si>
    <t>03460505</t>
  </si>
  <si>
    <t>0347</t>
  </si>
  <si>
    <t>Goodyear Elementary School</t>
  </si>
  <si>
    <t>03470005</t>
  </si>
  <si>
    <t>Hurld-Wyman Elementary School</t>
  </si>
  <si>
    <t>03470020</t>
  </si>
  <si>
    <t>Linscott-Rumford</t>
  </si>
  <si>
    <t>03470025</t>
  </si>
  <si>
    <t>Clyde Reeves</t>
  </si>
  <si>
    <t>03470040</t>
  </si>
  <si>
    <t>Shamrock</t>
  </si>
  <si>
    <t>03470043</t>
  </si>
  <si>
    <t>Malcolm White</t>
  </si>
  <si>
    <t>03470055</t>
  </si>
  <si>
    <t>Mary D Altavesta</t>
  </si>
  <si>
    <t>03470065</t>
  </si>
  <si>
    <t>03470405</t>
  </si>
  <si>
    <t>Daniel L Joyce Middle School</t>
  </si>
  <si>
    <t>03470410</t>
  </si>
  <si>
    <t>Woburn High</t>
  </si>
  <si>
    <t>03470505</t>
  </si>
  <si>
    <t>0348</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</si>
  <si>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</si>
  <si>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</si>
  <si>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</si>
  <si>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</si>
  <si>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</si>
  <si>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</si>
  <si>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</si>
  <si>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</si>
  <si>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</si>
  <si>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</si>
  <si>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</si>
  <si>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</si>
  <si>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</si>
  <si>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</si>
  <si>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</si>
  <si>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</si>
  <si>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</si>
  <si>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</si>
  <si>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</si>
  <si>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</si>
  <si>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</si>
  <si>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</si>
  <si>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</si>
  <si>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</si>
  <si>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</si>
  <si>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</si>
  <si>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</si>
  <si>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</si>
  <si>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</si>
  <si>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</si>
  <si>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</si>
  <si>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</si>
  <si>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</si>
  <si>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</si>
  <si>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</si>
  <si>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</si>
  <si>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</si>
  <si>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</si>
  <si>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</si>
  <si>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</si>
  <si>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</si>
  <si>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</si>
  <si>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</si>
  <si>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</si>
  <si>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</si>
  <si>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</si>
  <si>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</si>
  <si>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</si>
  <si>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</si>
  <si>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</si>
  <si>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</si>
  <si>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</si>
  <si>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</si>
  <si>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</si>
  <si>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</si>
  <si>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</si>
  <si>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</si>
  <si>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</si>
  <si>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</si>
  <si>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</si>
  <si>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</si>
  <si>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</si>
  <si>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</si>
  <si>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</si>
  <si>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</si>
  <si>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</si>
  <si>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</si>
  <si>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</si>
  <si>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</si>
  <si>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</si>
  <si>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</si>
  <si>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</si>
  <si>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</si>
  <si>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</si>
  <si>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</si>
  <si>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</si>
  <si>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</si>
  <si>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</si>
  <si>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</si>
  <si>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</si>
  <si>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</si>
  <si>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</si>
  <si>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</si>
  <si>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</si>
  <si>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</si>
  <si>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</si>
  <si>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</si>
  <si>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</si>
  <si>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0349</t>
  </si>
  <si>
    <t>R. H. Conwell</t>
  </si>
  <si>
    <t>03490010</t>
  </si>
  <si>
    <t>0350</t>
  </si>
  <si>
    <t>Delaney</t>
  </si>
  <si>
    <t>03500003</t>
  </si>
  <si>
    <t>Charles E Roderick</t>
  </si>
  <si>
    <t>03500010</t>
  </si>
  <si>
    <t>0406</t>
  </si>
  <si>
    <t>Smith Vocational and Agricultural High</t>
  </si>
  <si>
    <t>04060705</t>
  </si>
  <si>
    <t>0407</t>
  </si>
  <si>
    <t>Dudley Street Neighborhood Charter School</t>
  </si>
  <si>
    <t>04070405</t>
  </si>
  <si>
    <t>0409</t>
  </si>
  <si>
    <t>Alma del Mar Charter School</t>
  </si>
  <si>
    <t>04090205</t>
  </si>
  <si>
    <t>0410</t>
  </si>
  <si>
    <t>Excel Academy Charter School</t>
  </si>
  <si>
    <t>04100205</t>
  </si>
  <si>
    <t>0411</t>
  </si>
  <si>
    <t>Boston Green Academy Horace Mann Charter School</t>
  </si>
  <si>
    <t>04110305</t>
  </si>
  <si>
    <t>0412</t>
  </si>
  <si>
    <t>Academy Of the Pacific Rim Charter Public School</t>
  </si>
  <si>
    <t>04120530</t>
  </si>
  <si>
    <t>0413</t>
  </si>
  <si>
    <t>Four Rivers Charter Public School</t>
  </si>
  <si>
    <t>04130505</t>
  </si>
  <si>
    <t>0414</t>
  </si>
  <si>
    <t>Berkshire Arts and Technology Charter Public School</t>
  </si>
  <si>
    <t>04140305</t>
  </si>
  <si>
    <t>0416</t>
  </si>
  <si>
    <t>Boston Preparatory Charter Public School</t>
  </si>
  <si>
    <t>04160305</t>
  </si>
  <si>
    <t>0417</t>
  </si>
  <si>
    <t>Bridge Boston Charter School</t>
  </si>
  <si>
    <t>04170205</t>
  </si>
  <si>
    <t>0418</t>
  </si>
  <si>
    <t>Christa McAuliffe Charter Public School</t>
  </si>
  <si>
    <t>04180305</t>
  </si>
  <si>
    <t>0419</t>
  </si>
  <si>
    <t>Helen Y. Davis Leadership Academy Charter Public School</t>
  </si>
  <si>
    <t>04190305</t>
  </si>
  <si>
    <t>0420</t>
  </si>
  <si>
    <t>Benjamin Banneker Charter Public School</t>
  </si>
  <si>
    <t>04200205</t>
  </si>
  <si>
    <t>0424</t>
  </si>
  <si>
    <t>Boston Day and Evening Academy Charter School</t>
  </si>
  <si>
    <t>04240505</t>
  </si>
  <si>
    <t>0426</t>
  </si>
  <si>
    <t>04260205</t>
  </si>
  <si>
    <t>0428</t>
  </si>
  <si>
    <t>Brooke Charter School</t>
  </si>
  <si>
    <t>04280305</t>
  </si>
  <si>
    <t>0429</t>
  </si>
  <si>
    <t>KIPP Academy Lynn Charter School</t>
  </si>
  <si>
    <t>04290010</t>
  </si>
  <si>
    <t>0430</t>
  </si>
  <si>
    <t>Advanced Math and Science Academy Charter School</t>
  </si>
  <si>
    <t>04300305</t>
  </si>
  <si>
    <t>0431</t>
  </si>
  <si>
    <t>04310205</t>
  </si>
  <si>
    <t>0432</t>
  </si>
  <si>
    <t>Cape Cod Lighthouse Charter School</t>
  </si>
  <si>
    <t>04320530</t>
  </si>
  <si>
    <t>0435</t>
  </si>
  <si>
    <t>Innovation Academy Charter School</t>
  </si>
  <si>
    <t>04350305</t>
  </si>
  <si>
    <t>0436</t>
  </si>
  <si>
    <t>Community Charter School of Cambridge</t>
  </si>
  <si>
    <t>04360305</t>
  </si>
  <si>
    <t>0437</t>
  </si>
  <si>
    <t>City on a Hill Charter Public School Circuit Street</t>
  </si>
  <si>
    <t>04370505</t>
  </si>
  <si>
    <t>0438</t>
  </si>
  <si>
    <t>Codman Academy Charter Public School</t>
  </si>
  <si>
    <t>04380505</t>
  </si>
  <si>
    <t>PK - 12</t>
  </si>
  <si>
    <t>0439</t>
  </si>
  <si>
    <t>Conservatory Lab Charter School</t>
  </si>
  <si>
    <t>04390050</t>
  </si>
  <si>
    <t>0440</t>
  </si>
  <si>
    <t>04400205</t>
  </si>
  <si>
    <t>0441</t>
  </si>
  <si>
    <t>Sabis International Charter School</t>
  </si>
  <si>
    <t>04410505</t>
  </si>
  <si>
    <t>0444</t>
  </si>
  <si>
    <t>Neighborhood House Charter School</t>
  </si>
  <si>
    <t>04440205</t>
  </si>
  <si>
    <t>0445</t>
  </si>
  <si>
    <t>Abby Kelley Foster Charter Public School</t>
  </si>
  <si>
    <t>04450105</t>
  </si>
  <si>
    <t>0446</t>
  </si>
  <si>
    <t>Foxborough Regional Charter School</t>
  </si>
  <si>
    <t>04460550</t>
  </si>
  <si>
    <t>0447</t>
  </si>
  <si>
    <t>Benjamin Franklin Classical Charter Public School</t>
  </si>
  <si>
    <t>04470205</t>
  </si>
  <si>
    <t>0449</t>
  </si>
  <si>
    <t>Boston Collegiate Charter School</t>
  </si>
  <si>
    <t>04490305</t>
  </si>
  <si>
    <t>0450</t>
  </si>
  <si>
    <t>Hilltown Cooperative Charter Public School</t>
  </si>
  <si>
    <t>04500105</t>
  </si>
  <si>
    <t>0452</t>
  </si>
  <si>
    <t>Edward M. Kennedy Academy for Health Careers (Horace Mann Charter School)</t>
  </si>
  <si>
    <t>04520505</t>
  </si>
  <si>
    <t>0453</t>
  </si>
  <si>
    <t>Holyoke Community Charter School</t>
  </si>
  <si>
    <t>04530005</t>
  </si>
  <si>
    <t>0454</t>
  </si>
  <si>
    <t>Lawrence Family Development Charter School</t>
  </si>
  <si>
    <t>04540205</t>
  </si>
  <si>
    <t>0455</t>
  </si>
  <si>
    <t>Hill View Montessori Charter Public School</t>
  </si>
  <si>
    <t>04550050</t>
  </si>
  <si>
    <t>0456</t>
  </si>
  <si>
    <t>Lowell Community Charter Public School</t>
  </si>
  <si>
    <t>04560050</t>
  </si>
  <si>
    <t>0458</t>
  </si>
  <si>
    <t>Lowell Middlesex Academy Charter School</t>
  </si>
  <si>
    <t>04580505</t>
  </si>
  <si>
    <t>0463</t>
  </si>
  <si>
    <t>KIPP Academy Boston Charter School</t>
  </si>
  <si>
    <t>04630205</t>
  </si>
  <si>
    <t>0464</t>
  </si>
  <si>
    <t>Marblehead Community Charter Public School</t>
  </si>
  <si>
    <t>04640305</t>
  </si>
  <si>
    <t>0466</t>
  </si>
  <si>
    <t>Martha's Vineyard Charter School</t>
  </si>
  <si>
    <t>04660550</t>
  </si>
  <si>
    <t>0469</t>
  </si>
  <si>
    <t>MATCH Charter Public School</t>
  </si>
  <si>
    <t>04690505</t>
  </si>
  <si>
    <t>0470</t>
  </si>
  <si>
    <t>Mystic Valley Regional Charter School</t>
  </si>
  <si>
    <t>04700105</t>
  </si>
  <si>
    <t>0474</t>
  </si>
  <si>
    <t>04740505</t>
  </si>
  <si>
    <t>0478</t>
  </si>
  <si>
    <t>Francis W. Parker Charter Essential School</t>
  </si>
  <si>
    <t>04780505</t>
  </si>
  <si>
    <t>0479</t>
  </si>
  <si>
    <t>Pioneer Valley Performing Arts Charter Public School</t>
  </si>
  <si>
    <t>04790505</t>
  </si>
  <si>
    <t>0480</t>
  </si>
  <si>
    <t>UP Academy Charter School of Boston</t>
  </si>
  <si>
    <t>04800405</t>
  </si>
  <si>
    <t>0481</t>
  </si>
  <si>
    <t>Boston Renaissance Charter Public School</t>
  </si>
  <si>
    <t>04810550</t>
  </si>
  <si>
    <t>0482</t>
  </si>
  <si>
    <t>River Valley Charter School</t>
  </si>
  <si>
    <t>04820050</t>
  </si>
  <si>
    <t>0483</t>
  </si>
  <si>
    <t>Rising Tide Charter Public School</t>
  </si>
  <si>
    <t>04830305</t>
  </si>
  <si>
    <t>0484</t>
  </si>
  <si>
    <t>Roxbury Preparatory Charter School</t>
  </si>
  <si>
    <t>04840505</t>
  </si>
  <si>
    <t>0485</t>
  </si>
  <si>
    <t>Salem Academy Charter School</t>
  </si>
  <si>
    <t>04850485</t>
  </si>
  <si>
    <t>0486</t>
  </si>
  <si>
    <t>04860105</t>
  </si>
  <si>
    <t>0487</t>
  </si>
  <si>
    <t>Prospect Hill Academy Charter School</t>
  </si>
  <si>
    <t>04870550</t>
  </si>
  <si>
    <t>0488</t>
  </si>
  <si>
    <t>South Shore Charter Public School</t>
  </si>
  <si>
    <t>04880550</t>
  </si>
  <si>
    <t>0489</t>
  </si>
  <si>
    <t>Sturgis Charter Public School</t>
  </si>
  <si>
    <t>04890505</t>
  </si>
  <si>
    <t>0491</t>
  </si>
  <si>
    <t>Atlantis Charter School</t>
  </si>
  <si>
    <t>04910550</t>
  </si>
  <si>
    <t>0492</t>
  </si>
  <si>
    <t>Martin Luther King Jr. Charter School of Excellence</t>
  </si>
  <si>
    <t>04920005</t>
  </si>
  <si>
    <t>0493</t>
  </si>
  <si>
    <t>Phoenix Charter Academy</t>
  </si>
  <si>
    <t>04930505</t>
  </si>
  <si>
    <t>0494</t>
  </si>
  <si>
    <t>Pioneer Charter School of Science</t>
  </si>
  <si>
    <t>04940205</t>
  </si>
  <si>
    <t>0496</t>
  </si>
  <si>
    <t>Global Learning Charter Public School</t>
  </si>
  <si>
    <t>04960305</t>
  </si>
  <si>
    <t>0497</t>
  </si>
  <si>
    <t>Pioneer Valley Chinese Immersion Charter School</t>
  </si>
  <si>
    <t>04970205</t>
  </si>
  <si>
    <t>0498</t>
  </si>
  <si>
    <t>Veritas Preparatory Charter School</t>
  </si>
  <si>
    <t>04980405</t>
  </si>
  <si>
    <t>0499</t>
  </si>
  <si>
    <t>Hampden Charter School of Science East</t>
  </si>
  <si>
    <t>04990305</t>
  </si>
  <si>
    <t>0600</t>
  </si>
  <si>
    <t>Carol Huebner Early Childhood Program</t>
  </si>
  <si>
    <t>06000001</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</si>
  <si>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</si>
  <si>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</si>
  <si>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</si>
  <si>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</si>
  <si>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</si>
  <si>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</si>
  <si>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</si>
  <si>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</si>
  <si>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</si>
  <si>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</si>
  <si>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</si>
  <si>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</si>
  <si>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</si>
  <si>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</si>
  <si>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</si>
  <si>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</si>
  <si>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0603</t>
  </si>
  <si>
    <t>Hoosac Valley Elementary School</t>
  </si>
  <si>
    <t>06030020</t>
  </si>
  <si>
    <t>Hoosac Valley Middle School</t>
  </si>
  <si>
    <t>06030315</t>
  </si>
  <si>
    <t>Hoosac Valley High School</t>
  </si>
  <si>
    <t>06030505</t>
  </si>
  <si>
    <t>0605</t>
  </si>
  <si>
    <t>Amherst Regional Middle School</t>
  </si>
  <si>
    <t>06050405</t>
  </si>
  <si>
    <t>Amherst Regional High</t>
  </si>
  <si>
    <t>06050505</t>
  </si>
  <si>
    <t>0610</t>
  </si>
  <si>
    <t>Westminster Elementary</t>
  </si>
  <si>
    <t>06100005</t>
  </si>
  <si>
    <t>Meetinghouse School</t>
  </si>
  <si>
    <t>06100010</t>
  </si>
  <si>
    <t>Briggs Elementary</t>
  </si>
  <si>
    <t>06100025</t>
  </si>
  <si>
    <t>Overlook Middle School</t>
  </si>
  <si>
    <t>06100305</t>
  </si>
  <si>
    <t>Oakmont Regional High School</t>
  </si>
  <si>
    <t>06100505</t>
  </si>
  <si>
    <t>0615</t>
  </si>
  <si>
    <t>Athol Community Elementary School</t>
  </si>
  <si>
    <t>06150020</t>
  </si>
  <si>
    <t>Royalston Community School</t>
  </si>
  <si>
    <t>06150050</t>
  </si>
  <si>
    <t>Athol-Royalston Middle School</t>
  </si>
  <si>
    <t>06150305</t>
  </si>
  <si>
    <t>Athol High</t>
  </si>
  <si>
    <t>06150505</t>
  </si>
  <si>
    <t>0616</t>
  </si>
  <si>
    <t>Lura A. White Elementary School</t>
  </si>
  <si>
    <t>06160001</t>
  </si>
  <si>
    <t>Page Hilltop Elementary School</t>
  </si>
  <si>
    <t>06160002</t>
  </si>
  <si>
    <t>Ayer Shirley Regional Middle School</t>
  </si>
  <si>
    <t>06160305</t>
  </si>
  <si>
    <t>Ayer Shirley Regional High School</t>
  </si>
  <si>
    <t>06160505</t>
  </si>
  <si>
    <t>0618</t>
  </si>
  <si>
    <t>Muddy Brook Regional Elementary School</t>
  </si>
  <si>
    <t>06180035</t>
  </si>
  <si>
    <t>06180310</t>
  </si>
  <si>
    <t>Monument Mt Regional High</t>
  </si>
  <si>
    <t>06180505</t>
  </si>
  <si>
    <t>0620</t>
  </si>
  <si>
    <t>Berlin Memorial School</t>
  </si>
  <si>
    <t>06200005</t>
  </si>
  <si>
    <t>Boylston Elementary School</t>
  </si>
  <si>
    <t>06200010</t>
  </si>
  <si>
    <t>Tahanto Regional High</t>
  </si>
  <si>
    <t>06200505</t>
  </si>
  <si>
    <t>0622</t>
  </si>
  <si>
    <t>John F Kennedy Elementary</t>
  </si>
  <si>
    <t>06220008</t>
  </si>
  <si>
    <t>Millville Elementary</t>
  </si>
  <si>
    <t>06220010</t>
  </si>
  <si>
    <t>A F Maloney</t>
  </si>
  <si>
    <t>06220015</t>
  </si>
  <si>
    <t>Frederick W. Hartnett Middle School</t>
  </si>
  <si>
    <t>06220405</t>
  </si>
  <si>
    <t>Blackstone Millville RHS</t>
  </si>
  <si>
    <t>06220505</t>
  </si>
  <si>
    <t>0625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</si>
  <si>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</si>
  <si>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</si>
  <si>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</si>
  <si>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</si>
  <si>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</si>
  <si>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</si>
  <si>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</si>
  <si>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</si>
  <si>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</si>
  <si>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</si>
  <si>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</si>
  <si>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</si>
  <si>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Therapeutic Day School</t>
  </si>
  <si>
    <t>06250415</t>
  </si>
  <si>
    <t>Bridgewater-Raynham Regional</t>
  </si>
  <si>
    <t>06250505</t>
  </si>
  <si>
    <t>0632</t>
  </si>
  <si>
    <t>New Hingham Regional Elementary</t>
  </si>
  <si>
    <t>06320025</t>
  </si>
  <si>
    <t>0635</t>
  </si>
  <si>
    <t>Becket Washington School</t>
  </si>
  <si>
    <t>06350005</t>
  </si>
  <si>
    <t>Craneville</t>
  </si>
  <si>
    <t>06350025</t>
  </si>
  <si>
    <t>06350035</t>
  </si>
  <si>
    <t>Nessacus Regional Middle School</t>
  </si>
  <si>
    <t>06350305</t>
  </si>
  <si>
    <t>Wahconah Regional High</t>
  </si>
  <si>
    <t>06350505</t>
  </si>
  <si>
    <t>0640</t>
  </si>
  <si>
    <t>Concord Carlisle High</t>
  </si>
  <si>
    <t>06400505</t>
  </si>
  <si>
    <t>0645</t>
  </si>
  <si>
    <t>Ezra H Baker Innovation School</t>
  </si>
  <si>
    <t>06450005</t>
  </si>
  <si>
    <t>Marguerite E Small Elementary</t>
  </si>
  <si>
    <t>06450015</t>
  </si>
  <si>
    <t>Station Avenue Elementary</t>
  </si>
  <si>
    <t>06450025</t>
  </si>
  <si>
    <t>06450050</t>
  </si>
  <si>
    <t>Mattacheese Middle School</t>
  </si>
  <si>
    <t>06450305</t>
  </si>
  <si>
    <t>Dennis-Yarmouth Regional High</t>
  </si>
  <si>
    <t>06450505</t>
  </si>
  <si>
    <t>0650</t>
  </si>
  <si>
    <t>Dighton Elementary</t>
  </si>
  <si>
    <t>06500005</t>
  </si>
  <si>
    <t>Palmer River</t>
  </si>
  <si>
    <t>06500010</t>
  </si>
  <si>
    <t>Dighton Middle School</t>
  </si>
  <si>
    <t>06500305</t>
  </si>
  <si>
    <t>Dorothy L Beckwith</t>
  </si>
  <si>
    <t>06500310</t>
  </si>
  <si>
    <t>Dighton-Rehoboth Regional High School</t>
  </si>
  <si>
    <t>06500505</t>
  </si>
  <si>
    <t>0655</t>
  </si>
  <si>
    <t>Dover-Sherborn Regional Middle School</t>
  </si>
  <si>
    <t>06550405</t>
  </si>
  <si>
    <t>Dover-Sherborn Regional High</t>
  </si>
  <si>
    <t>06550505</t>
  </si>
  <si>
    <t>0658</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</si>
  <si>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</si>
  <si>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</si>
  <si>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</si>
  <si>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</si>
  <si>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</si>
  <si>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</si>
  <si>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</si>
  <si>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</si>
  <si>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</si>
  <si>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</si>
  <si>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</si>
  <si>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</si>
  <si>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</si>
  <si>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</si>
  <si>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0660</t>
  </si>
  <si>
    <t>Nauset Regional Middle</t>
  </si>
  <si>
    <t>06600305</t>
  </si>
  <si>
    <t>Nauset Regional High</t>
  </si>
  <si>
    <t>06600505</t>
  </si>
  <si>
    <t>0662</t>
  </si>
  <si>
    <t>Farmington River Elementary</t>
  </si>
  <si>
    <t>06620020</t>
  </si>
  <si>
    <t>0665</t>
  </si>
  <si>
    <t>Freetown Elementary School</t>
  </si>
  <si>
    <t>06650001</t>
  </si>
  <si>
    <t>Assawompset Elementary School</t>
  </si>
  <si>
    <t>06650002</t>
  </si>
  <si>
    <t>George R Austin Intermediate School</t>
  </si>
  <si>
    <t>06650015</t>
  </si>
  <si>
    <t>Freetown-Lakeville Middle School</t>
  </si>
  <si>
    <t>06650305</t>
  </si>
  <si>
    <t>06 - 09</t>
  </si>
  <si>
    <t>Apponequet Regional High</t>
  </si>
  <si>
    <t>06650505</t>
  </si>
  <si>
    <t>0670</t>
  </si>
  <si>
    <t>Frontier Regional</t>
  </si>
  <si>
    <t>06700505</t>
  </si>
  <si>
    <t>0672</t>
  </si>
  <si>
    <t>Chester Elementary</t>
  </si>
  <si>
    <t>06720059</t>
  </si>
  <si>
    <t>Littleville Elementary School</t>
  </si>
  <si>
    <t>06720143</t>
  </si>
  <si>
    <t>Gateway Regional Middle School</t>
  </si>
  <si>
    <t>06720405</t>
  </si>
  <si>
    <t>Gateway Regional High</t>
  </si>
  <si>
    <t>06720505</t>
  </si>
  <si>
    <t>0673</t>
  </si>
  <si>
    <t>Boutwell School</t>
  </si>
  <si>
    <t>06730001</t>
  </si>
  <si>
    <t>Swallow/Union School</t>
  </si>
  <si>
    <t>06730005</t>
  </si>
  <si>
    <t>Florence Roche School</t>
  </si>
  <si>
    <t>06730010</t>
  </si>
  <si>
    <t>Groton Dunstable Regional Middle</t>
  </si>
  <si>
    <t>06730305</t>
  </si>
  <si>
    <t>Groton Dunstable Regional</t>
  </si>
  <si>
    <t>06730505</t>
  </si>
  <si>
    <t>0674</t>
  </si>
  <si>
    <t>Gill Elementary</t>
  </si>
  <si>
    <t>06740005</t>
  </si>
  <si>
    <t>Hillcrest Elementary School</t>
  </si>
  <si>
    <t>06740015</t>
  </si>
  <si>
    <t>Sheffield Elementary School</t>
  </si>
  <si>
    <t>06740050</t>
  </si>
  <si>
    <t>Great Falls Middle</t>
  </si>
  <si>
    <t>06740310</t>
  </si>
  <si>
    <t>Turners Fall High</t>
  </si>
  <si>
    <t>06740505</t>
  </si>
  <si>
    <t>0675</t>
  </si>
  <si>
    <t>Bessie Buker Elementary</t>
  </si>
  <si>
    <t>06750007</t>
  </si>
  <si>
    <t>Cutler School</t>
  </si>
  <si>
    <t>06750010</t>
  </si>
  <si>
    <t>Winthrop School</t>
  </si>
  <si>
    <t>06750015</t>
  </si>
  <si>
    <t>Miles River Middle</t>
  </si>
  <si>
    <t>06750310</t>
  </si>
  <si>
    <t>Hamilton-Wenham Regional High</t>
  </si>
  <si>
    <t>06750505</t>
  </si>
  <si>
    <t>0680</t>
  </si>
  <si>
    <t>Green Meadows Elementary</t>
  </si>
  <si>
    <t>06800005</t>
  </si>
  <si>
    <t>Mile Tree Elementary</t>
  </si>
  <si>
    <t>06800025</t>
  </si>
  <si>
    <t>Soule Road</t>
  </si>
  <si>
    <t>06800030</t>
  </si>
  <si>
    <t>Stony Hill School</t>
  </si>
  <si>
    <t>06800050</t>
  </si>
  <si>
    <t>Wilbraham Middle</t>
  </si>
  <si>
    <t>06800310</t>
  </si>
  <si>
    <t>Minnechaug Regional High</t>
  </si>
  <si>
    <t>06800505</t>
  </si>
  <si>
    <t>0683</t>
  </si>
  <si>
    <t>Hampshire Regional High</t>
  </si>
  <si>
    <t>06830505</t>
  </si>
  <si>
    <t>0685</t>
  </si>
  <si>
    <t>Hawlemont Regional</t>
  </si>
  <si>
    <t>06850005</t>
  </si>
  <si>
    <t>0690</t>
  </si>
  <si>
    <t>King Philip Regional High</t>
  </si>
  <si>
    <t>06900505</t>
  </si>
  <si>
    <t>King Philip Middle School</t>
  </si>
  <si>
    <t>06900510</t>
  </si>
  <si>
    <t>0695</t>
  </si>
  <si>
    <t>Lincoln-Sudbury Regional High</t>
  </si>
  <si>
    <t>06950505</t>
  </si>
  <si>
    <t>0698</t>
  </si>
  <si>
    <t>Manchester Memorial Elementary</t>
  </si>
  <si>
    <t>06980010</t>
  </si>
  <si>
    <t>Essex Elementary</t>
  </si>
  <si>
    <t>06980020</t>
  </si>
  <si>
    <t>Manchester Essex Regional Middle School</t>
  </si>
  <si>
    <t>06980030</t>
  </si>
  <si>
    <t>Manchester Essex Regional High School</t>
  </si>
  <si>
    <t>06980510</t>
  </si>
  <si>
    <t>0700</t>
  </si>
  <si>
    <t>Martha's Vineyard Regional High</t>
  </si>
  <si>
    <t>07000505</t>
  </si>
  <si>
    <t>0705</t>
  </si>
  <si>
    <t>Masconomet Regional Middle School</t>
  </si>
  <si>
    <t>07050405</t>
  </si>
  <si>
    <t>Masconomet Regional High School</t>
  </si>
  <si>
    <t>07050505</t>
  </si>
  <si>
    <t>0710</t>
  </si>
  <si>
    <t>07100001</t>
  </si>
  <si>
    <t>Miscoe Hill School</t>
  </si>
  <si>
    <t>07100015</t>
  </si>
  <si>
    <t>Henry P Clough</t>
  </si>
  <si>
    <t>07100179</t>
  </si>
  <si>
    <t>Nipmuc Regional High</t>
  </si>
  <si>
    <t>07100510</t>
  </si>
  <si>
    <t>0712</t>
  </si>
  <si>
    <t>Chatham Elementary School</t>
  </si>
  <si>
    <t>07120001</t>
  </si>
  <si>
    <t>Harwich Elementary School</t>
  </si>
  <si>
    <t>07120002</t>
  </si>
  <si>
    <t>Monomoy Regional Middle School</t>
  </si>
  <si>
    <t>07120315</t>
  </si>
  <si>
    <t>Monomoy Regional High School</t>
  </si>
  <si>
    <t>07120515</t>
  </si>
  <si>
    <t>0715</t>
  </si>
  <si>
    <t>Lanesborough Elementary</t>
  </si>
  <si>
    <t>07150005</t>
  </si>
  <si>
    <t>Williamstown Elementary</t>
  </si>
  <si>
    <t>07150010</t>
  </si>
  <si>
    <t>Mt Greylock Regional High</t>
  </si>
  <si>
    <t>07150505</t>
  </si>
  <si>
    <t>0717</t>
  </si>
  <si>
    <t>Buckland-Shelburne Regional</t>
  </si>
  <si>
    <t>07170005</t>
  </si>
  <si>
    <t>Colrain Central</t>
  </si>
  <si>
    <t>07170010</t>
  </si>
  <si>
    <t>Sanderson Academy</t>
  </si>
  <si>
    <t>07170020</t>
  </si>
  <si>
    <t>Mohawk Trail Regional School</t>
  </si>
  <si>
    <t>07170505</t>
  </si>
  <si>
    <t>0720</t>
  </si>
  <si>
    <t>Templeton Elementary School</t>
  </si>
  <si>
    <t>07200020</t>
  </si>
  <si>
    <t>Narragansett Middle</t>
  </si>
  <si>
    <t>07200305</t>
  </si>
  <si>
    <t>Narragansett Regional High</t>
  </si>
  <si>
    <t>07200505</t>
  </si>
  <si>
    <t>0725</t>
  </si>
  <si>
    <t>Mary Rowlandson Elementary</t>
  </si>
  <si>
    <t>07250010</t>
  </si>
  <si>
    <t>07250020</t>
  </si>
  <si>
    <t>Florence Sawyer School</t>
  </si>
  <si>
    <t>07250025</t>
  </si>
  <si>
    <t>Luther Burbank Middle School</t>
  </si>
  <si>
    <t>07250305</t>
  </si>
  <si>
    <t>Hale</t>
  </si>
  <si>
    <t>07250310</t>
  </si>
  <si>
    <t>Nashoba Regional</t>
  </si>
  <si>
    <t>07250505</t>
  </si>
  <si>
    <t>0728</t>
  </si>
  <si>
    <t>Swift River</t>
  </si>
  <si>
    <t>07280015</t>
  </si>
  <si>
    <t>0730</t>
  </si>
  <si>
    <t>Algonquin Regional High</t>
  </si>
  <si>
    <t>07300505</t>
  </si>
  <si>
    <t>0735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</si>
  <si>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</si>
  <si>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</si>
  <si>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</si>
  <si>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</si>
  <si>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</si>
  <si>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</si>
  <si>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</si>
  <si>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</si>
  <si>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</si>
  <si>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</si>
  <si>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</si>
  <si>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</si>
  <si>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</si>
  <si>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</si>
  <si>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0740</t>
  </si>
  <si>
    <t>Old Rochester Regional Jr High</t>
  </si>
  <si>
    <t>07400405</t>
  </si>
  <si>
    <t>Old Rochester Regional High</t>
  </si>
  <si>
    <t>07400505</t>
  </si>
  <si>
    <t>0745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</si>
  <si>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</si>
  <si>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</si>
  <si>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</si>
  <si>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</si>
  <si>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</si>
  <si>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</si>
  <si>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</si>
  <si>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</si>
  <si>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</si>
  <si>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</si>
  <si>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</si>
  <si>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</si>
  <si>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0750</t>
  </si>
  <si>
    <t>Bernardston Elementary</t>
  </si>
  <si>
    <t>07500006</t>
  </si>
  <si>
    <t>Northfield Elementary</t>
  </si>
  <si>
    <t>07500008</t>
  </si>
  <si>
    <t>Pioneer Valley Regional</t>
  </si>
  <si>
    <t>07500505</t>
  </si>
  <si>
    <t>0753</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</si>
  <si>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</si>
  <si>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</si>
  <si>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</si>
  <si>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</si>
  <si>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</si>
  <si>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</si>
  <si>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</si>
  <si>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</si>
  <si>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</si>
  <si>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</si>
  <si>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</si>
  <si>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</si>
  <si>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</si>
  <si>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</si>
  <si>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0755</t>
  </si>
  <si>
    <t>Ralph C Mahar Regional</t>
  </si>
  <si>
    <t>07550505</t>
  </si>
  <si>
    <t>0760</t>
  </si>
  <si>
    <t>Silver Lake Regional Middle School</t>
  </si>
  <si>
    <t>07600405</t>
  </si>
  <si>
    <t>Silver Lake Regional High</t>
  </si>
  <si>
    <t>07600505</t>
  </si>
  <si>
    <t>0763</t>
  </si>
  <si>
    <t>Somerset Berkley Regional High School</t>
  </si>
  <si>
    <t>07630505</t>
  </si>
  <si>
    <t>0765</t>
  </si>
  <si>
    <t>New Marlborough Central</t>
  </si>
  <si>
    <t>07650018</t>
  </si>
  <si>
    <t>South Egremont</t>
  </si>
  <si>
    <t>07650030</t>
  </si>
  <si>
    <t>Undermountain</t>
  </si>
  <si>
    <t>07650035</t>
  </si>
  <si>
    <t>Mt Everett Regional</t>
  </si>
  <si>
    <t>07650505</t>
  </si>
  <si>
    <t>0766</t>
  </si>
  <si>
    <t>Woodland School</t>
  </si>
  <si>
    <t>07660010</t>
  </si>
  <si>
    <t>Powder Mill School</t>
  </si>
  <si>
    <t>07660315</t>
  </si>
  <si>
    <t>Southwick Regional School</t>
  </si>
  <si>
    <t>07660505</t>
  </si>
  <si>
    <t>0767</t>
  </si>
  <si>
    <t>East Brookfield Elementary</t>
  </si>
  <si>
    <t>07670008</t>
  </si>
  <si>
    <t>Wire Village School</t>
  </si>
  <si>
    <t>07670040</t>
  </si>
  <si>
    <t>Knox Trail Middle School</t>
  </si>
  <si>
    <t>07670415</t>
  </si>
  <si>
    <t>David Prouty High</t>
  </si>
  <si>
    <t>07670505</t>
  </si>
  <si>
    <t>0770</t>
  </si>
  <si>
    <t>Tantasqua Regional Jr High</t>
  </si>
  <si>
    <t>07700405</t>
  </si>
  <si>
    <t>Tantasqua Regional Sr High</t>
  </si>
  <si>
    <t>07700505</t>
  </si>
  <si>
    <t>Tantasqua Regional Vocational</t>
  </si>
  <si>
    <t>07700605</t>
  </si>
  <si>
    <t>0773</t>
  </si>
  <si>
    <t>Salisbury Elementary</t>
  </si>
  <si>
    <t>07730015</t>
  </si>
  <si>
    <t>Newbury Elementary</t>
  </si>
  <si>
    <t>07730020</t>
  </si>
  <si>
    <t>Pine Grove</t>
  </si>
  <si>
    <t>07730025</t>
  </si>
  <si>
    <t>Triton Regional Middle School</t>
  </si>
  <si>
    <t>07730405</t>
  </si>
  <si>
    <t>Triton Regional High School</t>
  </si>
  <si>
    <t>07730505</t>
  </si>
  <si>
    <t>0774</t>
  </si>
  <si>
    <t>Chilmark Elementary</t>
  </si>
  <si>
    <t>07740010</t>
  </si>
  <si>
    <t>West Tisbury Elementary</t>
  </si>
  <si>
    <t>07740020</t>
  </si>
  <si>
    <t>0775</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</si>
  <si>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</si>
  <si>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</si>
  <si>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</si>
  <si>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</si>
  <si>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</si>
  <si>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</si>
  <si>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</si>
  <si>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</si>
  <si>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</si>
  <si>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</si>
  <si>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</si>
  <si>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</si>
  <si>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</si>
  <si>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</si>
  <si>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</si>
  <si>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</si>
  <si>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</si>
  <si>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</si>
  <si>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</si>
  <si>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</si>
  <si>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</si>
  <si>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</si>
  <si>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</si>
  <si>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</si>
  <si>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</si>
  <si>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0778</t>
  </si>
  <si>
    <t>Warren Elementary</t>
  </si>
  <si>
    <t>07780005</t>
  </si>
  <si>
    <t>West Brookfield Elementary</t>
  </si>
  <si>
    <t>07780010</t>
  </si>
  <si>
    <t>Quaboag Regional Middle Innovation School</t>
  </si>
  <si>
    <t>07780305</t>
  </si>
  <si>
    <t>Quaboag Regional High</t>
  </si>
  <si>
    <t>07780505</t>
  </si>
  <si>
    <t>0780</t>
  </si>
  <si>
    <t>The Pre-School Academy at Whitman Hanson</t>
  </si>
  <si>
    <t>07800001</t>
  </si>
  <si>
    <t>Louise A Conley</t>
  </si>
  <si>
    <t>07800010</t>
  </si>
  <si>
    <t>John H Duval</t>
  </si>
  <si>
    <t>07800030</t>
  </si>
  <si>
    <t>Indian Head</t>
  </si>
  <si>
    <t>07800035</t>
  </si>
  <si>
    <t>Whitman Middle</t>
  </si>
  <si>
    <t>07800310</t>
  </si>
  <si>
    <t>Hanson Middle School</t>
  </si>
  <si>
    <t>07800315</t>
  </si>
  <si>
    <t>Whitman Hanson Regional</t>
  </si>
  <si>
    <t>07800505</t>
  </si>
  <si>
    <t>0801</t>
  </si>
  <si>
    <t>Assabet Valley Vocational High School</t>
  </si>
  <si>
    <t>08010605</t>
  </si>
  <si>
    <t>0805</t>
  </si>
  <si>
    <t>Blackstone Valley</t>
  </si>
  <si>
    <t>08050605</t>
  </si>
  <si>
    <t>0806</t>
  </si>
  <si>
    <t>08060605</t>
  </si>
  <si>
    <t>0810</t>
  </si>
  <si>
    <t>Bristol-Plymouth Vocational Technical</t>
  </si>
  <si>
    <t>08100605</t>
  </si>
  <si>
    <t>0815</t>
  </si>
  <si>
    <t>Cape Cod Region Vocational Technical</t>
  </si>
  <si>
    <t>08150605</t>
  </si>
  <si>
    <t>0817</t>
  </si>
  <si>
    <t>Essex North Shore Agricultural and Technical School</t>
  </si>
  <si>
    <t>08170505</t>
  </si>
  <si>
    <t>0818</t>
  </si>
  <si>
    <t>Franklin County Technical</t>
  </si>
  <si>
    <t>08180605</t>
  </si>
  <si>
    <t>0821</t>
  </si>
  <si>
    <t>Diman Regional Vocational Technical High</t>
  </si>
  <si>
    <t>08210605</t>
  </si>
  <si>
    <t>0823</t>
  </si>
  <si>
    <t>Gr Lawrence Regional Vocational Technical</t>
  </si>
  <si>
    <t>08230605</t>
  </si>
  <si>
    <t>0825</t>
  </si>
  <si>
    <t>Gr New Bedford Vocational Technical</t>
  </si>
  <si>
    <t>08250605</t>
  </si>
  <si>
    <t>0828</t>
  </si>
  <si>
    <t>Gr Lowell Regional Vocational Technical</t>
  </si>
  <si>
    <t>08280605</t>
  </si>
  <si>
    <t>0829</t>
  </si>
  <si>
    <t>Joseph P Keefe Technical High School</t>
  </si>
  <si>
    <t>08290605</t>
  </si>
  <si>
    <t>0830</t>
  </si>
  <si>
    <t>Minuteman Regional High</t>
  </si>
  <si>
    <t>08300605</t>
  </si>
  <si>
    <t>0832</t>
  </si>
  <si>
    <t>08320605</t>
  </si>
  <si>
    <t>0851</t>
  </si>
  <si>
    <t>Charles McCann Vocational Technical</t>
  </si>
  <si>
    <t>08510605</t>
  </si>
  <si>
    <t>0852</t>
  </si>
  <si>
    <t>Nashoba Valley Technical High School</t>
  </si>
  <si>
    <t>08520605</t>
  </si>
  <si>
    <t>0853</t>
  </si>
  <si>
    <t>Northeast Metro Regional Vocational</t>
  </si>
  <si>
    <t>08530605</t>
  </si>
  <si>
    <t>0855</t>
  </si>
  <si>
    <t>08550605</t>
  </si>
  <si>
    <t>0860</t>
  </si>
  <si>
    <t>Pathfinder Vocational Technical</t>
  </si>
  <si>
    <t>08600605</t>
  </si>
  <si>
    <t>0871</t>
  </si>
  <si>
    <t>Shawsheen Valley Vocational Technical High School</t>
  </si>
  <si>
    <t>08710605</t>
  </si>
  <si>
    <t>0872</t>
  </si>
  <si>
    <t>08720605</t>
  </si>
  <si>
    <t>0873</t>
  </si>
  <si>
    <t>So Shore Vocational Technical High</t>
  </si>
  <si>
    <t>08730605</t>
  </si>
  <si>
    <t>0876</t>
  </si>
  <si>
    <t>Bay Path Regional Vocational Technical High School</t>
  </si>
  <si>
    <t>08760605</t>
  </si>
  <si>
    <t>0878</t>
  </si>
  <si>
    <t>08780605</t>
  </si>
  <si>
    <t>0879</t>
  </si>
  <si>
    <t>Upper Cape Cod Vocational Technical</t>
  </si>
  <si>
    <t>08790605</t>
  </si>
  <si>
    <t>0885</t>
  </si>
  <si>
    <t>Whittier Regional Vocational</t>
  </si>
  <si>
    <t>08850605</t>
  </si>
  <si>
    <t>0910</t>
  </si>
  <si>
    <t>Bristol County Agricultural High</t>
  </si>
  <si>
    <t>09100705</t>
  </si>
  <si>
    <t>0915</t>
  </si>
  <si>
    <t>09150705</t>
  </si>
  <si>
    <t>3501</t>
  </si>
  <si>
    <t>Paulo Freire Social Justice Charter School</t>
  </si>
  <si>
    <t>35010505</t>
  </si>
  <si>
    <t>3502</t>
  </si>
  <si>
    <t>Baystate Academy Charter Public School</t>
  </si>
  <si>
    <t>35020405</t>
  </si>
  <si>
    <t>3503</t>
  </si>
  <si>
    <t>Collegiate Charter School of Lowell</t>
  </si>
  <si>
    <t>35030205</t>
  </si>
  <si>
    <t>3505</t>
  </si>
  <si>
    <t>UP Academy Charter School of Dorchester</t>
  </si>
  <si>
    <t>35050405</t>
  </si>
  <si>
    <t>3506</t>
  </si>
  <si>
    <t>Pioneer Charter School of Science II (PCSS-II)</t>
  </si>
  <si>
    <t>35060505</t>
  </si>
  <si>
    <t>3508</t>
  </si>
  <si>
    <t>Phoenix Academy Public Charter High School Springfield</t>
  </si>
  <si>
    <t>35080505</t>
  </si>
  <si>
    <t>3509</t>
  </si>
  <si>
    <t>Argosy Collegiate Charter School</t>
  </si>
  <si>
    <t>35090305</t>
  </si>
  <si>
    <t>06 - 11</t>
  </si>
  <si>
    <t>3510</t>
  </si>
  <si>
    <t>Springfield Preparatory Charter School</t>
  </si>
  <si>
    <t>35100205</t>
  </si>
  <si>
    <t>3513</t>
  </si>
  <si>
    <t>New Heights Charter School of Brockton</t>
  </si>
  <si>
    <t>35130305</t>
  </si>
  <si>
    <t>3514</t>
  </si>
  <si>
    <t>Libertas Academy Charter School</t>
  </si>
  <si>
    <t>35140305</t>
  </si>
  <si>
    <t>3515</t>
  </si>
  <si>
    <t>Old Sturbridge Academy Charter Public School</t>
  </si>
  <si>
    <t>35150205</t>
  </si>
  <si>
    <t>3516</t>
  </si>
  <si>
    <t>Hampden Charter School of Science West</t>
  </si>
  <si>
    <t>35160305</t>
  </si>
  <si>
    <t>3517</t>
  </si>
  <si>
    <t>Map Academy Charter School</t>
  </si>
  <si>
    <t>35170505</t>
  </si>
  <si>
    <t>3518</t>
  </si>
  <si>
    <t>Phoenix Academy Public Charter High School Lawrence</t>
  </si>
  <si>
    <t>35180505</t>
  </si>
  <si>
    <t>3901</t>
  </si>
  <si>
    <t>Greenfield Commonwealth Virtual School</t>
  </si>
  <si>
    <t>39010900</t>
  </si>
  <si>
    <t>3902</t>
  </si>
  <si>
    <t>TEC Connections Academy Commonwealth Virtual School</t>
  </si>
  <si>
    <t>39020900</t>
  </si>
  <si>
    <t># EcoDis</t>
  </si>
  <si>
    <t>District Code</t>
  </si>
  <si>
    <t>TotEnroll</t>
  </si>
  <si>
    <t>% ecodis</t>
  </si>
  <si>
    <t>EcoDis Rank</t>
  </si>
  <si>
    <t>If you have not yet consulted with this group in planning for use of ESSER III funds, when and how do you plan to get their input?</t>
  </si>
  <si>
    <t>Students</t>
  </si>
  <si>
    <t>Families</t>
  </si>
  <si>
    <t>School and District administrators, including special education administrators</t>
  </si>
  <si>
    <t>School leaders</t>
  </si>
  <si>
    <t>Teachers</t>
  </si>
  <si>
    <t>Other educators</t>
  </si>
  <si>
    <t>School staff</t>
  </si>
  <si>
    <t>Unions representing educators and school staff</t>
  </si>
  <si>
    <t>Tribes*</t>
  </si>
  <si>
    <t>Civil rights organizations (including disability rights organizations)*</t>
  </si>
  <si>
    <t>Stakeholders representing the interests of children with disabilities, English learners,</t>
  </si>
  <si>
    <t xml:space="preserve">children experiencing homelessness, children in foster care, migratory students, children </t>
  </si>
  <si>
    <t>who are incarcerated, and other underserved students.*</t>
  </si>
  <si>
    <t>What data will you use to measure progress?</t>
  </si>
  <si>
    <t>Professional development for teachers and administrators re: culturally responsive teaching</t>
  </si>
  <si>
    <t>Screening assessments and associated professional development (e.g., early literacy screening)</t>
  </si>
  <si>
    <t>Our district is using ESSER III funds for:</t>
  </si>
  <si>
    <t>This strategy will address pandemic-related learning loss/disproportionate impact</t>
  </si>
  <si>
    <t>Extending the school day/year and prioritizing  student access to additional time by student need</t>
  </si>
  <si>
    <t>Does this strategy/intervention address the disproportionate impact of COVID-19 on underserved student subgroups (each major racial and ethnic group, students from low-income families, students with disabilities, English learners, gender, migrant students, students experiencing homelessness and students in foster care) ?  If  yes, please explain which group(s) are being served, what impact is being addressed, and how this strategy/intervention will provide support.</t>
  </si>
  <si>
    <t>Community-based afterschool programs for parents, including citizenship and ESL classes</t>
  </si>
  <si>
    <t>Academic support staff, including academic coaches, interventionists, student teaching residency programs, paraprofessionals</t>
  </si>
  <si>
    <t>Conditions for Student Success - Social/Emotional and Mental Health Supports</t>
  </si>
  <si>
    <t>Increasing personnel and services to support holistic student needs, including school guidance and adjustment counselors, nurses, psychologists, and/or social workers</t>
  </si>
  <si>
    <t>Building/strengthening partnerships with community-based organizations to increase student/family access to services for mental/physical health and well-being</t>
  </si>
  <si>
    <t>Working with community-based organizations that provide enrichment during the school day and/or out of school time</t>
  </si>
  <si>
    <t>Arranging for wraparound services to be provided at schools</t>
  </si>
  <si>
    <t>Engaging community partners to build capacity among educators and support personnel to implement equitable and culturally responsive learning environments</t>
  </si>
  <si>
    <t>Create transitional programs, partnering with community based organizations, for students with mental health or behavioral-related absences returning to school</t>
  </si>
  <si>
    <t>Dropout prevention and recovery programs</t>
  </si>
  <si>
    <t>Developing or strengthening data cycles to facilitate and inform student learning and associated professional development and support personnel</t>
  </si>
  <si>
    <t>Parent-teacher home visiting programs to build positive relationships between home and school</t>
  </si>
  <si>
    <t>Facilities improvements to create healthy and safe school environments</t>
  </si>
  <si>
    <r>
      <t xml:space="preserve">Other Interventions/Strategies/Supports
</t>
    </r>
    <r>
      <rPr>
        <i/>
        <sz val="11"/>
        <color theme="0"/>
        <rFont val="Calibri Light"/>
        <family val="2"/>
        <scheme val="major"/>
      </rPr>
      <t>Use this section to describe evidence-based strategies your district will fund with ESSER III that are not listed above</t>
    </r>
  </si>
  <si>
    <t>If "Yes," is it described in your District Reopening Plan?</t>
  </si>
  <si>
    <t xml:space="preserve">   Does your district have a policy or policies on this topic?</t>
  </si>
  <si>
    <t>Universal and correct wearing of masks</t>
  </si>
  <si>
    <t>Modifying facilities to allow for physical distancing (e.g., use of cohorts/podding)</t>
  </si>
  <si>
    <t>Handwashing and respiratory etiquette</t>
  </si>
  <si>
    <t>Contact tracing, isolation, quarantine in collaboration with health departments</t>
  </si>
  <si>
    <t>Diagnostic and screening testing</t>
  </si>
  <si>
    <t>Efforts to provide vaccination to school communities</t>
  </si>
  <si>
    <t>Coordination with state and local health officials</t>
  </si>
  <si>
    <t>Our district is using ESSER III funds for this strategy</t>
  </si>
  <si>
    <t>Equitable Use of ESSER III Funds</t>
  </si>
  <si>
    <t>If you have a policy but it is not described in your District Reopening Plan, please briefly describe here.</t>
  </si>
  <si>
    <t>ESSER III regulations require that the stakeholder groups below be meaningfully consulted as part of the planning process for use of ESSER III funds. Which of the following groups have you consulted with? (check all that apply)</t>
  </si>
  <si>
    <t>Cleaning and maintaining healthy facilities, including improving ventilation</t>
  </si>
  <si>
    <t>Appropriate accommodations for children with disabilities with respect to health and safety policies</t>
  </si>
  <si>
    <t>Early college programs, particularly those focused on students underrepresented in higher education</t>
  </si>
  <si>
    <r>
      <rPr>
        <b/>
        <sz val="14"/>
        <rFont val="Calibri"/>
        <family val="2"/>
        <scheme val="minor"/>
      </rPr>
      <t>How is your district taking educational equity into account when planning for expending your ESSER III funds?</t>
    </r>
    <r>
      <rPr>
        <b/>
        <sz val="14"/>
        <rFont val="Calibri Light"/>
        <family val="2"/>
        <scheme val="major"/>
      </rPr>
      <t xml:space="preserve">
</t>
    </r>
    <r>
      <rPr>
        <b/>
        <sz val="12"/>
        <rFont val="Calibri Light"/>
        <family val="2"/>
        <scheme val="major"/>
      </rPr>
      <t>For example, 
     1)  allocating funds both to schools and districtwide activities based on student needs, and 
     2)  implementing an equitable and inclusive return to in-person learning by, for example, avoiding over-use of exclusionary discipline and
           creating a positive and supportive learning environment for all students.</t>
    </r>
  </si>
  <si>
    <t>*To the extent present in or served by the district</t>
  </si>
  <si>
    <t>K - 02</t>
  </si>
  <si>
    <t>K - 04</t>
  </si>
  <si>
    <t>K - 06</t>
  </si>
  <si>
    <t>K - 05</t>
  </si>
  <si>
    <t>PK,09 - 12</t>
  </si>
  <si>
    <t>K - 03</t>
  </si>
  <si>
    <t>PK,08 -12</t>
  </si>
  <si>
    <t>K - 08</t>
  </si>
  <si>
    <t>ELC: West Zone</t>
  </si>
  <si>
    <t>PK - 06,08</t>
  </si>
  <si>
    <t>PK - 06,08 - 12</t>
  </si>
  <si>
    <t>Florida Ruffin Ridley School</t>
  </si>
  <si>
    <t>K,02 - 12</t>
  </si>
  <si>
    <t>Cuttyhunk Elementary</t>
  </si>
  <si>
    <t>01090005</t>
  </si>
  <si>
    <t>02 - 07</t>
  </si>
  <si>
    <t>01 - 08,10 - 12</t>
  </si>
  <si>
    <t>PK - 04,08</t>
  </si>
  <si>
    <t>PK - 05,07 - 08</t>
  </si>
  <si>
    <t>K - 01</t>
  </si>
  <si>
    <t>RISE Academy</t>
  </si>
  <si>
    <t>01490615</t>
  </si>
  <si>
    <t>PK - 09,11</t>
  </si>
  <si>
    <t>Goodnow Brothers Elementary School</t>
  </si>
  <si>
    <t>01700020</t>
  </si>
  <si>
    <t>Newton Early Childhood Program</t>
  </si>
  <si>
    <t>Crosby Educational Academy</t>
  </si>
  <si>
    <t>02360030</t>
  </si>
  <si>
    <t>Eagle Education Academy</t>
  </si>
  <si>
    <t>02360525</t>
  </si>
  <si>
    <t>Bentley Academy Innovation School</t>
  </si>
  <si>
    <t>02580010</t>
  </si>
  <si>
    <t>Saugus Middle School</t>
  </si>
  <si>
    <t>Kiley Prep</t>
  </si>
  <si>
    <t>02810315</t>
  </si>
  <si>
    <t>Kiley Academy</t>
  </si>
  <si>
    <t>02810316</t>
  </si>
  <si>
    <t>Lyceum Academy</t>
  </si>
  <si>
    <t>02810317</t>
  </si>
  <si>
    <t>Emergence Academy</t>
  </si>
  <si>
    <t>02810318</t>
  </si>
  <si>
    <t>Gateway (District): Community Day Charter Public School: Gateway</t>
  </si>
  <si>
    <t>R. Kingman Webster (District): Community Day Charter Public School: R. Kingman Webster</t>
  </si>
  <si>
    <t>Prospect (District): Community Day Charter Public School: Prospect</t>
  </si>
  <si>
    <t>A North Central Charter Essential (District): Sizer School: A North Central Charter Essential School</t>
  </si>
  <si>
    <t>Learning First Charter Public School</t>
  </si>
  <si>
    <t>W.E.B. Du Bois Regional Middle School</t>
  </si>
  <si>
    <t>Nathaniel H. Wixon School</t>
  </si>
  <si>
    <t>0109</t>
  </si>
  <si>
    <t>PK - 04,08 - 12</t>
  </si>
  <si>
    <t>PK,03 - 06</t>
  </si>
  <si>
    <t>PK,05 - 08</t>
  </si>
  <si>
    <t>09 -10, 12</t>
  </si>
  <si>
    <t>09 - 11</t>
  </si>
  <si>
    <t>K - 12</t>
  </si>
  <si>
    <t>PK - 01, 03 -04</t>
  </si>
  <si>
    <t>K - 10</t>
  </si>
  <si>
    <t>March2021Enrolled</t>
  </si>
  <si>
    <t>El Count March 2020</t>
  </si>
  <si>
    <t>We have one school per grade</t>
  </si>
  <si>
    <t>We enroll fewer than 1000 students</t>
  </si>
  <si>
    <t>We are a single school district</t>
  </si>
  <si>
    <t xml:space="preserve">  CDC Recommendation</t>
  </si>
  <si>
    <r>
      <rPr>
        <b/>
        <sz val="14"/>
        <color theme="0"/>
        <rFont val="Calibri"/>
        <family val="2"/>
        <scheme val="minor"/>
      </rPr>
      <t xml:space="preserve"> CDC School Safety Recommendations</t>
    </r>
    <r>
      <rPr>
        <sz val="14"/>
        <color theme="0"/>
        <rFont val="Calibri"/>
        <family val="2"/>
        <scheme val="minor"/>
      </rPr>
      <t xml:space="preserve">  
</t>
    </r>
    <r>
      <rPr>
        <i/>
        <sz val="12"/>
        <color theme="0"/>
        <rFont val="Calibri"/>
        <family val="2"/>
        <scheme val="minor"/>
      </rPr>
      <t>This information will come from your District Reopening Plan as well as any supplemental/revised reopening policies for your district.</t>
    </r>
  </si>
  <si>
    <t>Exceptional/Uncontrollable circumstances</t>
  </si>
  <si>
    <t>March 21 Enrolled All</t>
  </si>
  <si>
    <t>March 21 ECODIS All</t>
  </si>
  <si>
    <t xml:space="preserve"> March 21ECODIS All x 1.6</t>
  </si>
  <si>
    <t>Advanced Community Experience Program</t>
  </si>
  <si>
    <t>01620605</t>
  </si>
  <si>
    <t>Springfield Vocational Academy</t>
  </si>
  <si>
    <t>02810675</t>
  </si>
  <si>
    <t>SP</t>
  </si>
  <si>
    <r>
      <rPr>
        <b/>
        <sz val="12"/>
        <color theme="1"/>
        <rFont val="Calibri"/>
        <family val="2"/>
        <scheme val="minor"/>
      </rPr>
      <t>Step 4.1</t>
    </r>
    <r>
      <rPr>
        <sz val="11"/>
        <color theme="1"/>
        <rFont val="Calibri"/>
        <family val="2"/>
        <scheme val="minor"/>
      </rPr>
      <t xml:space="preserve">
</t>
    </r>
    <r>
      <rPr>
        <i/>
        <sz val="12"/>
        <color theme="1"/>
        <rFont val="Calibri"/>
        <family val="2"/>
        <scheme val="minor"/>
      </rPr>
      <t>of</t>
    </r>
    <r>
      <rPr>
        <b/>
        <sz val="12"/>
        <color theme="1"/>
        <rFont val="Calibri"/>
        <family val="2"/>
        <scheme val="minor"/>
      </rPr>
      <t xml:space="preserve"> 4.4</t>
    </r>
  </si>
  <si>
    <r>
      <rPr>
        <b/>
        <sz val="12"/>
        <rFont val="Calibri"/>
        <family val="2"/>
        <scheme val="minor"/>
      </rPr>
      <t>Step 4.2</t>
    </r>
    <r>
      <rPr>
        <sz val="12"/>
        <rFont val="Calibri"/>
        <family val="2"/>
        <scheme val="minor"/>
      </rPr>
      <t xml:space="preserve"> </t>
    </r>
    <r>
      <rPr>
        <i/>
        <sz val="12"/>
        <rFont val="Calibri"/>
        <family val="2"/>
        <scheme val="minor"/>
      </rPr>
      <t>of</t>
    </r>
    <r>
      <rPr>
        <sz val="12"/>
        <rFont val="Calibri"/>
        <family val="2"/>
        <scheme val="minor"/>
      </rPr>
      <t xml:space="preserve"> </t>
    </r>
    <r>
      <rPr>
        <b/>
        <sz val="12"/>
        <rFont val="Calibri"/>
        <family val="2"/>
        <scheme val="minor"/>
      </rPr>
      <t>4.4</t>
    </r>
  </si>
  <si>
    <r>
      <rPr>
        <b/>
        <sz val="12"/>
        <rFont val="Calibri"/>
        <family val="2"/>
        <scheme val="minor"/>
      </rPr>
      <t xml:space="preserve">Step 4.3 </t>
    </r>
    <r>
      <rPr>
        <i/>
        <sz val="12"/>
        <rFont val="Calibri"/>
        <family val="2"/>
        <scheme val="minor"/>
      </rPr>
      <t>of</t>
    </r>
    <r>
      <rPr>
        <b/>
        <sz val="12"/>
        <rFont val="Calibri"/>
        <family val="2"/>
        <scheme val="minor"/>
      </rPr>
      <t xml:space="preserve"> 4.4</t>
    </r>
  </si>
  <si>
    <r>
      <rPr>
        <b/>
        <sz val="12"/>
        <color theme="1"/>
        <rFont val="Calibri"/>
        <family val="2"/>
        <scheme val="minor"/>
      </rPr>
      <t>Step 4.4</t>
    </r>
    <r>
      <rPr>
        <sz val="12"/>
        <color theme="1"/>
        <rFont val="Calibri"/>
        <family val="2"/>
        <scheme val="minor"/>
      </rPr>
      <t xml:space="preserve">
</t>
    </r>
    <r>
      <rPr>
        <i/>
        <sz val="12"/>
        <color theme="1"/>
        <rFont val="Calibri"/>
        <family val="2"/>
        <scheme val="minor"/>
      </rPr>
      <t xml:space="preserve">of </t>
    </r>
    <r>
      <rPr>
        <b/>
        <sz val="12"/>
        <color theme="1"/>
        <rFont val="Calibri"/>
        <family val="2"/>
        <scheme val="minor"/>
      </rPr>
      <t>4.4</t>
    </r>
  </si>
  <si>
    <t>Purchasing and/or expanding use of high-quality, aligned instructional materials (any content area) and associated professional development</t>
  </si>
  <si>
    <t>Enhanced Core Instruction</t>
  </si>
  <si>
    <t>Targeted Student Supports</t>
  </si>
  <si>
    <t>Talent Development and Staffing</t>
  </si>
  <si>
    <t>Increasing staff and opportunities for arts, enrichment, world languages, athletics, and elective courses</t>
  </si>
  <si>
    <t>Diversifying the educator workforce through recruitment and retention strategies</t>
  </si>
  <si>
    <t>Strategies to staff hard-to-staff schools and positions with high-performing educators</t>
  </si>
  <si>
    <r>
      <rPr>
        <b/>
        <sz val="12"/>
        <color theme="1"/>
        <rFont val="Calibri Light"/>
        <family val="2"/>
        <scheme val="major"/>
      </rPr>
      <t>Plans for the Use of ESSER III Funds:</t>
    </r>
    <r>
      <rPr>
        <b/>
        <sz val="11"/>
        <color theme="1"/>
        <rFont val="Calibri Light"/>
        <family val="2"/>
        <scheme val="major"/>
      </rPr>
      <t xml:space="preserve">
The United States Department of Education (USED) is requiring two plans from all recipients of ESSER III funds: 
</t>
    </r>
    <r>
      <rPr>
        <sz val="11"/>
        <color theme="1"/>
        <rFont val="Calibri Light"/>
        <family val="2"/>
        <scheme val="major"/>
      </rPr>
      <t xml:space="preserve">
     </t>
    </r>
    <r>
      <rPr>
        <b/>
        <sz val="11"/>
        <color theme="1"/>
        <rFont val="Calibri Light"/>
        <family val="2"/>
        <scheme val="major"/>
      </rPr>
      <t xml:space="preserve">1) </t>
    </r>
    <r>
      <rPr>
        <sz val="11"/>
        <color theme="1"/>
        <rFont val="Calibri Light"/>
        <family val="2"/>
        <scheme val="major"/>
      </rPr>
      <t xml:space="preserve"> </t>
    </r>
    <r>
      <rPr>
        <b/>
        <sz val="11"/>
        <color theme="1"/>
        <rFont val="Calibri Light"/>
        <family val="2"/>
        <scheme val="major"/>
      </rPr>
      <t>A plan for the safe return to in-person instruction</t>
    </r>
    <r>
      <rPr>
        <sz val="11"/>
        <color theme="1"/>
        <rFont val="Calibri Light"/>
        <family val="2"/>
        <scheme val="major"/>
      </rPr>
      <t xml:space="preserve"> and continuity of services</t>
    </r>
    <r>
      <rPr>
        <b/>
        <sz val="11"/>
        <color theme="1"/>
        <rFont val="Calibri Light"/>
        <family val="2"/>
        <scheme val="major"/>
      </rPr>
      <t xml:space="preserve">
        </t>
    </r>
    <r>
      <rPr>
        <sz val="11"/>
        <color theme="1"/>
        <rFont val="Calibri Light"/>
        <family val="2"/>
        <scheme val="major"/>
      </rPr>
      <t xml:space="preserve">The requirement for this plan is likely </t>
    </r>
    <r>
      <rPr>
        <b/>
        <sz val="11"/>
        <color theme="1"/>
        <rFont val="Calibri Light"/>
        <family val="2"/>
        <scheme val="major"/>
      </rPr>
      <t xml:space="preserve">met by your District Reopening Plan </t>
    </r>
    <r>
      <rPr>
        <sz val="11"/>
        <color theme="1"/>
        <rFont val="Calibri Light"/>
        <family val="2"/>
        <scheme val="major"/>
      </rPr>
      <t>submitted to DESE in August of 2020, along with any
           subsequent amendments (see Tab 3 Assurances). It will need to be revisited and revised as necessary every 6 months, including
           soliciting stakeholder input and considering changes to CDC guidance.</t>
    </r>
    <r>
      <rPr>
        <b/>
        <sz val="11"/>
        <color theme="1"/>
        <rFont val="Calibri Light"/>
        <family val="2"/>
        <scheme val="major"/>
      </rPr>
      <t xml:space="preserve">
   2)  A plan for the Use of ESSER III Funds</t>
    </r>
    <r>
      <rPr>
        <sz val="11"/>
        <color theme="1"/>
        <rFont val="Calibri Light"/>
        <family val="2"/>
        <scheme val="major"/>
      </rPr>
      <t xml:space="preserve">, based on broad stakeholder input, and addressing the following:
</t>
    </r>
    <r>
      <rPr>
        <b/>
        <sz val="11"/>
        <color theme="1"/>
        <rFont val="Calibri Light"/>
        <family val="2"/>
        <scheme val="major"/>
      </rPr>
      <t xml:space="preserve">         </t>
    </r>
    <r>
      <rPr>
        <sz val="11"/>
        <color theme="1"/>
        <rFont val="Calibri"/>
        <family val="2"/>
      </rPr>
      <t>•</t>
    </r>
    <r>
      <rPr>
        <sz val="11"/>
        <color theme="1"/>
        <rFont val="Calibri Light"/>
        <family val="2"/>
      </rPr>
      <t xml:space="preserve"> The district's </t>
    </r>
    <r>
      <rPr>
        <b/>
        <sz val="11"/>
        <color theme="1"/>
        <rFont val="Calibri Light"/>
        <family val="2"/>
      </rPr>
      <t>prevention and mitigation strategies</t>
    </r>
    <r>
      <rPr>
        <sz val="11"/>
        <color theme="1"/>
        <rFont val="Calibri Light"/>
        <family val="2"/>
      </rPr>
      <t>, including extent district has adopted CDC recommendations</t>
    </r>
    <r>
      <rPr>
        <b/>
        <sz val="11"/>
        <color theme="1"/>
        <rFont val="Calibri Light"/>
        <family val="2"/>
      </rPr>
      <t xml:space="preserve"> ( Step 4.4)</t>
    </r>
    <r>
      <rPr>
        <sz val="11"/>
        <color theme="1"/>
        <rFont val="Calibri Light"/>
        <family val="2"/>
      </rPr>
      <t xml:space="preserve">
            •  How the district will use its </t>
    </r>
    <r>
      <rPr>
        <b/>
        <sz val="11"/>
        <color theme="1"/>
        <rFont val="Calibri Light"/>
        <family val="2"/>
      </rPr>
      <t>20% reservation of ESSER III funds to address loss of instructional time with evidence-
            based interventions (Step 4.2 and Tab 6, Budget)</t>
    </r>
    <r>
      <rPr>
        <b/>
        <sz val="11"/>
        <color theme="1"/>
        <rFont val="Calibri Light"/>
        <family val="2"/>
        <scheme val="major"/>
      </rPr>
      <t xml:space="preserve">
     </t>
    </r>
    <r>
      <rPr>
        <sz val="11"/>
        <color theme="1"/>
        <rFont val="Calibri Light"/>
        <family val="2"/>
        <scheme val="major"/>
      </rPr>
      <t xml:space="preserve">     •  How the district will spend the remainder of its ESSER III funds for </t>
    </r>
    <r>
      <rPr>
        <b/>
        <sz val="11"/>
        <color theme="1"/>
        <rFont val="Calibri Light"/>
        <family val="2"/>
        <scheme val="major"/>
      </rPr>
      <t>allowable expenditures (Tab 5) and budget (Tab 6)</t>
    </r>
    <r>
      <rPr>
        <sz val="11"/>
        <color theme="1"/>
        <rFont val="Calibri Light"/>
        <family val="2"/>
        <scheme val="major"/>
      </rPr>
      <t xml:space="preserve">
            •  How the use of ESSER III funds will respond to the</t>
    </r>
    <r>
      <rPr>
        <b/>
        <sz val="11"/>
        <color theme="1"/>
        <rFont val="Calibri Light"/>
        <family val="2"/>
        <scheme val="major"/>
      </rPr>
      <t xml:space="preserve"> academic, social, emotional and mental health needs</t>
    </r>
    <r>
      <rPr>
        <sz val="11"/>
        <color theme="1"/>
        <rFont val="Calibri Light"/>
        <family val="2"/>
        <scheme val="major"/>
      </rPr>
      <t xml:space="preserve"> of all students, 
                especially </t>
    </r>
    <r>
      <rPr>
        <b/>
        <sz val="11"/>
        <color theme="1"/>
        <rFont val="Calibri Light"/>
        <family val="2"/>
        <scheme val="major"/>
      </rPr>
      <t>those disproportionately impacted by the COVID-19</t>
    </r>
    <r>
      <rPr>
        <sz val="11"/>
        <color theme="1"/>
        <rFont val="Calibri Light"/>
        <family val="2"/>
        <scheme val="major"/>
      </rPr>
      <t xml:space="preserve"> pandemic </t>
    </r>
    <r>
      <rPr>
        <b/>
        <sz val="11"/>
        <color theme="1"/>
        <rFont val="Calibri Light"/>
        <family val="2"/>
        <scheme val="major"/>
      </rPr>
      <t>(Tab 4.2, Tab 4.3)</t>
    </r>
    <r>
      <rPr>
        <sz val="11"/>
        <color theme="1"/>
        <rFont val="Calibri Light"/>
        <family val="2"/>
        <scheme val="major"/>
      </rPr>
      <t>, including:</t>
    </r>
  </si>
  <si>
    <r>
      <t xml:space="preserve">                            </t>
    </r>
    <r>
      <rPr>
        <sz val="11"/>
        <color theme="1"/>
        <rFont val="Calibri"/>
        <family val="2"/>
      </rPr>
      <t>•</t>
    </r>
    <r>
      <rPr>
        <sz val="11"/>
        <color theme="1"/>
        <rFont val="Calibri Light"/>
        <family val="2"/>
      </rPr>
      <t xml:space="preserve">  students from low-income families
                            •  students of color</t>
    </r>
    <r>
      <rPr>
        <sz val="11"/>
        <color theme="1"/>
        <rFont val="Calibri Light"/>
        <family val="2"/>
        <scheme val="major"/>
      </rPr>
      <t xml:space="preserve">
                            •  English learners
                            •  students with disabilities
                            •  students experiencing homelessness
                            •  students in foster care
                            •  migratory students
                            •  students who are incarcerated
                            •  other underserved students
      </t>
    </r>
    <r>
      <rPr>
        <b/>
        <sz val="11"/>
        <color theme="1"/>
        <rFont val="Calibri Light"/>
        <family val="2"/>
        <scheme val="major"/>
      </rPr>
      <t>This application, when fully and thoughtfully completed, along with your District Reopening
     Plans, will constitute the plans required by USED.</t>
    </r>
    <r>
      <rPr>
        <sz val="11"/>
        <color theme="1"/>
        <rFont val="Calibri Light"/>
        <family val="2"/>
        <scheme val="major"/>
      </rPr>
      <t xml:space="preserve"> These plans must be published on your website and must be accessible to
      families in a language they understand, either translated in writing or orally, as well as in an accessible format for those with disabilities.
     </t>
    </r>
    <r>
      <rPr>
        <b/>
        <sz val="11"/>
        <color theme="1"/>
        <rFont val="Calibri Light"/>
        <family val="2"/>
        <scheme val="major"/>
      </rPr>
      <t>You should expect that DESE will be collecting data and other information from you as a result of implementation of
    your plans for and use of ESSER funds.</t>
    </r>
  </si>
  <si>
    <t xml:space="preserve">Language support programs, including dual language and heritage language programs (students learning in-home/native language) and associated professional development </t>
  </si>
  <si>
    <t>Developing leadership pipeline programs for schools</t>
  </si>
  <si>
    <t>Increasing high-quality common planning time for teachers and academic support staff</t>
  </si>
  <si>
    <t xml:space="preserve">Tutoring programs and support, including early literacy tutoring (including training paraprofessionals) and peer tutoring programs. </t>
  </si>
  <si>
    <r>
      <rPr>
        <b/>
        <sz val="14"/>
        <color rgb="FF000000"/>
        <rFont val="Calibri Light"/>
        <family val="2"/>
        <scheme val="major"/>
      </rPr>
      <t xml:space="preserve">Evidence-Based Strategies, Interventions, and Supports: </t>
    </r>
    <r>
      <rPr>
        <b/>
        <sz val="10"/>
        <color rgb="FF000000"/>
        <rFont val="Calibri Light"/>
        <family val="2"/>
        <scheme val="major"/>
      </rPr>
      <t xml:space="preserve">
</t>
    </r>
    <r>
      <rPr>
        <sz val="11"/>
        <color rgb="FF000000"/>
        <rFont val="Calibri Light"/>
        <family val="2"/>
        <scheme val="major"/>
      </rPr>
      <t xml:space="preserve">Describe how ESSER III funds, including the required 20% reservation, will be used to respond to students' social, emotional, and academic needs through </t>
    </r>
    <r>
      <rPr>
        <i/>
        <sz val="11"/>
        <color rgb="FF000000"/>
        <rFont val="Calibri Light"/>
        <family val="2"/>
        <scheme val="major"/>
      </rPr>
      <t>evidence-based</t>
    </r>
    <r>
      <rPr>
        <sz val="11"/>
        <color rgb="FF000000"/>
        <rFont val="Calibri Light"/>
        <family val="2"/>
        <scheme val="major"/>
      </rPr>
      <t xml:space="preserve"> interventions, how progress will be measured, and how/if chosen interventions address disproportionate impact of COVID-19 on underserved subgroups. Select from the following list of evidence-based interventions and provide a narrative at the bottom of this step for any of your district's evidence-based initiatives that are not listed.</t>
    </r>
    <r>
      <rPr>
        <b/>
        <sz val="11"/>
        <color rgb="FF000000"/>
        <rFont val="Calibri Light"/>
        <family val="2"/>
        <scheme val="major"/>
      </rPr>
      <t xml:space="preserve"> </t>
    </r>
    <r>
      <rPr>
        <b/>
        <i/>
        <sz val="11"/>
        <color rgb="FF000000"/>
        <rFont val="Calibri Light"/>
        <family val="2"/>
        <scheme val="major"/>
      </rPr>
      <t>Note:  Your district's 20% reservation to address loss of instructional time must be spent on evidence-based interventions.</t>
    </r>
  </si>
  <si>
    <t>Expanding access to full-day, high-quality prekindergarten</t>
  </si>
  <si>
    <t>Does this strategy/intervention address the disproportionate impact of COVID-19 on underserved student subgroups (each major racial and ethnic group, students from low-income families, students with disabilities, English learners, gender, migrant students, students experiencing homelessness and students in foster care)? If yes, please explain which group(s) are being served, what impact is being addressed, and how this strategy/intervention will provide support.</t>
  </si>
  <si>
    <t>Developing or expanding high quality co-teaching and inclusion models for students with disabilities and associated professional development</t>
  </si>
  <si>
    <t>Acceleration academies (during school year vacations) and summer learning opportunities for individualized instruction and enrichment</t>
  </si>
  <si>
    <t>Labor-management partnerships to improve student performance</t>
  </si>
  <si>
    <t>ESSER III Allocation.6.28</t>
  </si>
  <si>
    <t>Expanding access to career-technical education (including "After Dark" district/vocational partnerships), innovation pathways, and advanced placement courses (including fee subsidies and teacher training)</t>
  </si>
  <si>
    <t>Not Applicable</t>
  </si>
  <si>
    <t>Internal Grades; Interim Assessment Data; External Assessment Data</t>
  </si>
  <si>
    <t>Internal Grades; Interim Assessment Data; External Assessment Data; Student Surveys; Staff Surveys</t>
  </si>
  <si>
    <t>Summer Program Student Performance Data; Attendance; Staff Surveys</t>
  </si>
  <si>
    <t>Internal Grades; Interim Assessment Data; External Assessment Data; Staff Surveys; Classroom Observations</t>
  </si>
  <si>
    <t>Yes, Students of color, students from low-income families, students with disabilities, English learners, students experiencing homelessness and students in foster care are being served.  Purchasing and expanding the use of high-quality instructional materials, along with the professional development needed to implement those materials, will address the academic needs of students who lost instructional time due to the pandemic.</t>
  </si>
  <si>
    <t>Yes, Students of color, students from low-income families, students with disabilities, English learners, students experiencing homelessness and students in foster care are being served.  Strengthening data cycles to inform student learning, along with the professional development needed to implement strong data cycles, will address the academic needs of students who lost instructional time due to the pandemic.</t>
  </si>
  <si>
    <t>Yes, Students of color, students from low-income families, students with disabilities, English learners, students experiencing homelessness and students in foster care are being served. Extending the school day and year to provide additional instructional time will address the academic needs of students who lost instructional time due to the pandemic.</t>
  </si>
  <si>
    <t>Yes, Students of color, gender diverse students, students from low-income families, English learners, students experiencing homelessness and students in foster care are being served.  Professional development for all staff will address the social-emotional and academic needs of students who lost instructional time due to the pandemic.</t>
  </si>
  <si>
    <t>Yes, Students of color, students from low-income families, students with disabilities, English learners, students experiencing homelessness and students in foster care are being served. Extending the school day for select students to provide additional instructional time will address the academic needs of students who lost instructional time due to the pandemic.</t>
  </si>
  <si>
    <t>Staff recruitment and retention data; staff surveys</t>
  </si>
  <si>
    <t>Yes, Students of color, students from low-income families, students with disabilities, English learners, students experiencing homelessness and students in foster care are being served. Research shows that diversifying the workforce leads to improved outcomes for students.</t>
  </si>
  <si>
    <t>Yes, Students of color, students from low-income families, students with disabilities, English learners, students experiencing homelessness and students in foster care are being served. Research shows that effective teachers in the classroom lead to improved outcomes for students.</t>
  </si>
  <si>
    <t>Yes, Students of color, students from low-income families, students with disabilities, English learners, students experiencing homelessness and students in foster care are being served. Research shows that access to the arts, athletics, and other extracurriculars supports the well-being of students and leads to improved outcomes for students.</t>
  </si>
  <si>
    <t>student surveys; staff surveys</t>
  </si>
  <si>
    <t>attendance data; internal grades</t>
  </si>
  <si>
    <t>project completion</t>
  </si>
  <si>
    <t>Yes, Students of color, students from low-income families, students with disabilities, English learners, students experiencing homelessness and students in foster care are being served. Providing increased staffing to meet the mental health needs of our students will address the impact of the pandemic on students' social-emotional well-being and mental health.</t>
  </si>
  <si>
    <t xml:space="preserve">Yes, Students of color, students from low-income families, students with disabilities, English learners, students experiencing homelessness and students in foster care are being served. Providing increased staffing to support students in transitioning back to school after extended absences will meet the academic and social-emotional needs of these students. </t>
  </si>
  <si>
    <t>Yes, Students of color, students from low-income families, students with disabilities, English learners, students experiencing homelessness and students in foster care are being served. Improving the health and safety of our facilities will benefit the mental and physical health of all students.</t>
  </si>
  <si>
    <t>Salem Academy is allocating funds based on student needs and implementing and equitable and inclusive return to in-person learning by creating a safe and supportive learning environment that avoids use of exclusionary discipline.</t>
  </si>
  <si>
    <t>Salem Academy hosted two vaccination clinics in September 2021.</t>
  </si>
  <si>
    <t>We are following the state guidance on masks. None of our students have asked for an accomodation to not wear a mask, but we have shared their right to do so.</t>
  </si>
  <si>
    <t>We work closely with state and local officials when designing our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</si>
</sst>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6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0"/>
      <name val="Arial"/>
      <family val="2"/>
    </font>
    <font>
      <b/>
      <sz val="10"/>
      <name val="Arial"/>
      <family val="2"/>
    </font>
    <font>
      <sz val="10"/>
      <name val="Arial"/>
      <family val="2"/>
    </font>
    <font>
      <u/>
      <sz val="10"/>
      <color indexed="12"/>
      <name val="Arial"/>
      <family val="2"/>
    </font>
    <font>
      <sz val="11"/>
      <color indexed="8"/>
      <name val="Calibri"/>
      <family val="2"/>
    </font>
    <font>
      <b/>
      <sz val="11"/>
      <color rgb="FFFF0000"/>
      <name val="Calibri"/>
      <family val="2"/>
      <scheme val="minor"/>
    </font>
    <font>
      <sz val="11"/>
      <color theme="1"/>
      <name val="Calibri"/>
      <family val="2"/>
    </font>
    <font>
      <sz val="9"/>
      <color theme="1"/>
      <name val="Calibri"/>
      <family val="2"/>
      <scheme val="minor"/>
    </font>
    <font>
      <b/>
      <sz val="11"/>
      <color theme="5" tint="-0.249977111117893"/>
      <name val="Calibri"/>
      <family val="2"/>
      <scheme val="minor"/>
    </font>
    <font>
      <b/>
      <sz val="12"/>
      <color theme="1"/>
      <name val="Calibri"/>
      <family val="2"/>
      <scheme val="minor"/>
    </font>
    <font>
      <sz val="12"/>
      <name val="Calibri"/>
      <family val="2"/>
      <scheme val="minor"/>
    </font>
    <font>
      <sz val="10"/>
      <name val="Calibri"/>
      <family val="2"/>
      <scheme val="minor"/>
    </font>
    <font>
      <sz val="11"/>
      <color rgb="FF000000"/>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2"/>
      <name val="Calibri Light"/>
      <family val="2"/>
      <scheme val="major"/>
    </font>
    <font>
      <sz val="10"/>
      <color theme="1"/>
      <name val="Calibri"/>
      <family val="2"/>
      <scheme val="minor"/>
    </font>
    <font>
      <sz val="11"/>
      <color theme="1"/>
      <name val="Calibri Light"/>
      <family val="2"/>
      <scheme val="major"/>
    </font>
    <font>
      <b/>
      <sz val="12"/>
      <color theme="1"/>
      <name val="Calibri Light"/>
      <family val="2"/>
      <scheme val="major"/>
    </font>
    <font>
      <sz val="11"/>
      <color rgb="FF000000"/>
      <name val="Calibri Light"/>
      <family val="2"/>
      <scheme val="major"/>
    </font>
    <font>
      <b/>
      <sz val="11"/>
      <color rgb="FF000000"/>
      <name val="Calibri Light"/>
      <family val="2"/>
      <scheme val="major"/>
    </font>
    <font>
      <sz val="10"/>
      <color rgb="FF000000"/>
      <name val="Calibri Light"/>
      <family val="2"/>
      <scheme val="major"/>
    </font>
    <font>
      <sz val="10"/>
      <color theme="1"/>
      <name val="Calibri"/>
      <family val="2"/>
    </font>
    <font>
      <b/>
      <sz val="11"/>
      <color theme="0"/>
      <name val="Calibri Light"/>
      <family val="2"/>
      <scheme val="major"/>
    </font>
    <font>
      <b/>
      <sz val="10"/>
      <color theme="0"/>
      <name val="Calibri Light"/>
      <family val="2"/>
      <scheme val="major"/>
    </font>
    <font>
      <b/>
      <sz val="9"/>
      <color theme="0"/>
      <name val="Calibri Light"/>
      <family val="2"/>
      <scheme val="major"/>
    </font>
    <font>
      <b/>
      <sz val="12"/>
      <color theme="0"/>
      <name val="Calibri Light"/>
      <family val="2"/>
      <scheme val="major"/>
    </font>
    <font>
      <i/>
      <sz val="11"/>
      <color theme="0"/>
      <name val="Calibri Light"/>
      <family val="2"/>
      <scheme val="major"/>
    </font>
    <font>
      <b/>
      <sz val="16"/>
      <color theme="0"/>
      <name val="Calibri"/>
      <family val="2"/>
    </font>
    <font>
      <b/>
      <sz val="11"/>
      <color theme="1"/>
      <name val="Calibri Light"/>
      <family val="2"/>
      <scheme val="major"/>
    </font>
    <font>
      <sz val="11"/>
      <color theme="1"/>
      <name val="Calibri Light"/>
      <family val="2"/>
    </font>
    <font>
      <b/>
      <sz val="14"/>
      <color theme="0"/>
      <name val="Calibri"/>
      <family val="2"/>
      <scheme val="minor"/>
    </font>
    <font>
      <sz val="14"/>
      <color theme="0"/>
      <name val="Calibri"/>
      <family val="2"/>
      <scheme val="minor"/>
    </font>
    <font>
      <b/>
      <sz val="14"/>
      <name val="Calibri Light"/>
      <family val="2"/>
      <scheme val="major"/>
    </font>
    <font>
      <b/>
      <sz val="14"/>
      <name val="Calibri"/>
      <family val="2"/>
      <scheme val="minor"/>
    </font>
    <font>
      <i/>
      <sz val="12"/>
      <color theme="0"/>
      <name val="Calibri"/>
      <family val="2"/>
      <scheme val="minor"/>
    </font>
    <font>
      <b/>
      <sz val="11"/>
      <color theme="1"/>
      <name val="Calibri Light"/>
      <family val="2"/>
    </font>
    <font>
      <b/>
      <i/>
      <sz val="11"/>
      <color rgb="FF000000"/>
      <name val="Calibri Light"/>
      <family val="2"/>
      <scheme val="major"/>
    </font>
    <font>
      <i/>
      <sz val="12"/>
      <color theme="1"/>
      <name val="Calibri"/>
      <family val="2"/>
      <scheme val="minor"/>
    </font>
    <font>
      <sz val="12"/>
      <color theme="1"/>
      <name val="Calibri"/>
      <family val="2"/>
      <scheme val="minor"/>
    </font>
    <font>
      <b/>
      <sz val="12"/>
      <name val="Calibri"/>
      <family val="2"/>
      <scheme val="minor"/>
    </font>
    <font>
      <i/>
      <sz val="12"/>
      <name val="Calibri"/>
      <family val="2"/>
      <scheme val="minor"/>
    </font>
    <font>
      <b/>
      <sz val="14"/>
      <color rgb="FF000000"/>
      <name val="Calibri Light"/>
      <family val="2"/>
      <scheme val="major"/>
    </font>
    <font>
      <b/>
      <sz val="10"/>
      <color rgb="FF000000"/>
      <name val="Calibri Light"/>
      <family val="2"/>
      <scheme val="major"/>
    </font>
    <font>
      <i/>
      <sz val="11"/>
      <color rgb="FF000000"/>
      <name val="Calibri Light"/>
      <family val="2"/>
      <scheme val="major"/>
    </font>
  </fonts>
  <fills count="47">
    <fill>
      <patternFill patternType="none"/>
    </fill>
    <fill>
      <patternFill patternType="gray125"/>
    </fill>
    <fill>
      <patternFill patternType="solid">
        <fgColor theme="0"/>
        <bgColor indexed="64"/>
      </patternFill>
    </fill>
    <fill>
      <patternFill patternType="solid">
        <fgColor rgb="FFDDE9F7"/>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EEECE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bgColor theme="0" tint="-0.14996795556505021"/>
      </patternFill>
    </fill>
  </fills>
  <borders count="106">
    <border>
      <left/>
      <right/>
      <top/>
      <bottom/>
      <diagonal/>
    </border>
    <border>
      <left/>
      <right style="medium">
        <color theme="0" tint="-0.34998626667073579"/>
      </right>
      <top/>
      <bottom style="medium">
        <color theme="0" tint="-0.34998626667073579"/>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diagonal/>
    </border>
    <border>
      <left style="thin">
        <color indexed="64"/>
      </left>
      <right style="medium">
        <color theme="0" tint="-0.499984740745262"/>
      </right>
      <top style="thin">
        <color indexed="64"/>
      </top>
      <bottom/>
      <diagonal/>
    </border>
    <border>
      <left style="medium">
        <color theme="0" tint="-0.499984740745262"/>
      </left>
      <right style="medium">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right/>
      <top style="thin">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style="thin">
        <color theme="0" tint="-0.499984740745262"/>
      </left>
      <right style="medium">
        <color theme="0" tint="-0.499984740745262"/>
      </right>
      <top/>
      <bottom style="thin">
        <color theme="0" tint="-0.499984740745262"/>
      </bottom>
      <diagonal/>
    </border>
    <border>
      <left/>
      <right style="medium">
        <color theme="0" tint="-0.499984740745262"/>
      </right>
      <top style="thin">
        <color theme="0" tint="-0.499984740745262"/>
      </top>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medium">
        <color theme="0" tint="-0.34998626667073579"/>
      </top>
      <bottom style="medium">
        <color theme="0" tint="-0.34998626667073579"/>
      </bottom>
      <diagonal/>
    </border>
    <border>
      <left/>
      <right style="thin">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34998626667073579"/>
      </bottom>
      <diagonal/>
    </border>
    <border>
      <left style="medium">
        <color theme="0" tint="-0.499984740745262"/>
      </left>
      <right style="thin">
        <color theme="0" tint="-0.499984740745262"/>
      </right>
      <top/>
      <bottom style="thin">
        <color theme="0" tint="-0.499984740745262"/>
      </bottom>
      <diagonal/>
    </border>
    <border>
      <left style="medium">
        <color theme="0" tint="-0.34998626667073579"/>
      </left>
      <right/>
      <top style="medium">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34998626667073579"/>
      </right>
      <top/>
      <bottom/>
      <diagonal/>
    </border>
    <border>
      <left style="medium">
        <color theme="0" tint="-0.34998626667073579"/>
      </left>
      <right style="medium">
        <color theme="0" tint="-0.499984740745262"/>
      </right>
      <top/>
      <bottom/>
      <diagonal/>
    </border>
    <border>
      <left style="thin">
        <color theme="0" tint="-0.499984740745262"/>
      </left>
      <right/>
      <top style="medium">
        <color theme="0" tint="-0.34998626667073579"/>
      </top>
      <bottom style="thin">
        <color theme="0" tint="-0.499984740745262"/>
      </bottom>
      <diagonal/>
    </border>
    <border>
      <left/>
      <right/>
      <top style="medium">
        <color theme="0" tint="-0.34998626667073579"/>
      </top>
      <bottom style="thin">
        <color theme="0" tint="-0.499984740745262"/>
      </bottom>
      <diagonal/>
    </border>
    <border>
      <left/>
      <right style="medium">
        <color theme="0" tint="-0.499984740745262"/>
      </right>
      <top style="medium">
        <color theme="0" tint="-0.34998626667073579"/>
      </top>
      <bottom style="thin">
        <color theme="0" tint="-0.499984740745262"/>
      </bottom>
      <diagonal/>
    </border>
    <border>
      <left style="medium">
        <color theme="0" tint="-0.499984740745262"/>
      </left>
      <right/>
      <top style="thin">
        <color theme="0" tint="-0.34998626667073579"/>
      </top>
      <bottom style="thin">
        <color theme="0" tint="-0.499984740745262"/>
      </bottom>
      <diagonal/>
    </border>
    <border>
      <left/>
      <right/>
      <top style="thin">
        <color theme="0" tint="-0.34998626667073579"/>
      </top>
      <bottom style="thin">
        <color theme="0" tint="-0.499984740745262"/>
      </bottom>
      <diagonal/>
    </border>
    <border>
      <left/>
      <right style="thin">
        <color theme="0" tint="-0.499984740745262"/>
      </right>
      <top style="thin">
        <color theme="0" tint="-0.34998626667073579"/>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style="medium">
        <color theme="0" tint="-0.34998626667073579"/>
      </bottom>
      <diagonal/>
    </border>
    <border>
      <left/>
      <right/>
      <top style="thin">
        <color theme="0" tint="-0.499984740745262"/>
      </top>
      <bottom style="medium">
        <color theme="0" tint="-0.34998626667073579"/>
      </bottom>
      <diagonal/>
    </border>
    <border>
      <left/>
      <right style="medium">
        <color theme="0" tint="-0.499984740745262"/>
      </right>
      <top style="thin">
        <color theme="0" tint="-0.499984740745262"/>
      </top>
      <bottom style="medium">
        <color theme="0" tint="-0.34998626667073579"/>
      </bottom>
      <diagonal/>
    </border>
    <border>
      <left/>
      <right style="thin">
        <color theme="0" tint="-0.499984740745262"/>
      </right>
      <top style="thin">
        <color theme="0" tint="-0.499984740745262"/>
      </top>
      <bottom style="medium">
        <color theme="0" tint="-0.34998626667073579"/>
      </bottom>
      <diagonal/>
    </border>
    <border>
      <left style="thin">
        <color theme="0" tint="-0.499984740745262"/>
      </left>
      <right/>
      <top style="thin">
        <color theme="0" tint="-0.499984740745262"/>
      </top>
      <bottom style="medium">
        <color theme="0" tint="-0.34998626667073579"/>
      </bottom>
      <diagonal/>
    </border>
  </borders>
  <cellStyleXfs count="49">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0" fontId="20" fillId="0" borderId="20" applyNumberFormat="0" applyFill="0" applyAlignment="0" applyProtection="0"/>
    <xf numFmtId="0" fontId="21" fillId="0" borderId="21" applyNumberFormat="0" applyFill="0" applyAlignment="0" applyProtection="0"/>
    <xf numFmtId="0" fontId="22" fillId="0" borderId="22" applyNumberFormat="0" applyFill="0" applyAlignment="0" applyProtection="0"/>
    <xf numFmtId="0" fontId="22" fillId="0" borderId="0" applyNumberFormat="0" applyFill="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6" fillId="18" borderId="23" applyNumberFormat="0" applyAlignment="0" applyProtection="0"/>
    <xf numFmtId="0" fontId="27" fillId="19" borderId="24" applyNumberFormat="0" applyAlignment="0" applyProtection="0"/>
    <xf numFmtId="0" fontId="28" fillId="19" borderId="23" applyNumberFormat="0" applyAlignment="0" applyProtection="0"/>
    <xf numFmtId="0" fontId="29" fillId="0" borderId="25" applyNumberFormat="0" applyFill="0" applyAlignment="0" applyProtection="0"/>
    <xf numFmtId="0" fontId="2" fillId="20" borderId="26" applyNumberFormat="0" applyAlignment="0" applyProtection="0"/>
    <xf numFmtId="0" fontId="3" fillId="0" borderId="0" applyNumberFormat="0" applyFill="0" applyBorder="0" applyAlignment="0" applyProtection="0"/>
    <xf numFmtId="0" fontId="1" fillId="21" borderId="27" applyNumberFormat="0" applyFont="0" applyAlignment="0" applyProtection="0"/>
    <xf numFmtId="0" fontId="30" fillId="0" borderId="0" applyNumberFormat="0" applyFill="0" applyBorder="0" applyAlignment="0" applyProtection="0"/>
    <xf numFmtId="0" fontId="4" fillId="0" borderId="28" applyNumberFormat="0" applyFill="0" applyAlignment="0" applyProtection="0"/>
    <xf numFmtId="0" fontId="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5"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284">
    <xf numFmtId="0" fontId="0" fillId="0" borderId="0" xfId="0"/>
    <xf numFmtId="0" fontId="4" fillId="0" borderId="0" xfId="0" applyFont="1"/>
    <xf numFmtId="0" fontId="0" fillId="2" borderId="0" xfId="0" applyFill="1"/>
    <xf numFmtId="0" fontId="0" fillId="0" borderId="0" xfId="0" applyAlignment="1">
      <alignment vertical="center"/>
    </xf>
    <xf numFmtId="0" fontId="8" fillId="0" borderId="0" xfId="0" applyFont="1" applyProtection="1">
      <protection locked="0"/>
    </xf>
    <xf numFmtId="0" fontId="4" fillId="3" borderId="0" xfId="0" applyFont="1" applyFill="1"/>
    <xf numFmtId="0" fontId="4" fillId="9" borderId="0" xfId="0" applyFont="1" applyFill="1"/>
    <xf numFmtId="0" fontId="0" fillId="0" borderId="0" xfId="0" applyAlignment="1">
      <alignment wrapText="1"/>
    </xf>
    <xf numFmtId="0" fontId="0" fillId="0" borderId="0" xfId="0" applyProtection="1">
      <protection locked="0"/>
    </xf>
    <xf numFmtId="0" fontId="11" fillId="0" borderId="0" xfId="0" applyFont="1" applyAlignment="1">
      <alignment vertical="top" wrapText="1"/>
    </xf>
    <xf numFmtId="0" fontId="13" fillId="0" borderId="0" xfId="0" applyFont="1" applyAlignment="1">
      <alignment vertical="top"/>
    </xf>
    <xf numFmtId="0" fontId="13" fillId="0" borderId="0" xfId="0" applyFont="1"/>
    <xf numFmtId="0" fontId="4"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justify" vertical="top" wrapText="1"/>
    </xf>
    <xf numFmtId="0" fontId="14" fillId="0" borderId="0" xfId="0" applyFont="1"/>
    <xf numFmtId="0" fontId="15" fillId="7" borderId="0" xfId="0" applyFont="1" applyFill="1"/>
    <xf numFmtId="0" fontId="0" fillId="0" borderId="18" xfId="0" applyBorder="1" applyProtection="1">
      <protection locked="0"/>
    </xf>
    <xf numFmtId="0" fontId="4" fillId="0" borderId="0" xfId="0" applyFont="1" applyProtection="1">
      <protection locked="0"/>
    </xf>
    <xf numFmtId="0" fontId="8" fillId="10" borderId="0" xfId="0" applyFont="1" applyFill="1" applyProtection="1">
      <protection locked="0"/>
    </xf>
    <xf numFmtId="0" fontId="0" fillId="10" borderId="0" xfId="0" applyFill="1" applyProtection="1">
      <protection locked="0"/>
    </xf>
    <xf numFmtId="0" fontId="4" fillId="8" borderId="17" xfId="0" applyFont="1" applyFill="1" applyBorder="1" applyAlignment="1">
      <alignment wrapText="1"/>
    </xf>
    <xf numFmtId="0" fontId="0" fillId="0" borderId="0" xfId="0" applyAlignment="1">
      <alignment horizontal="center"/>
    </xf>
    <xf numFmtId="1" fontId="0" fillId="0" borderId="0" xfId="0" applyNumberFormat="1" applyAlignment="1">
      <alignment horizontal="center"/>
    </xf>
    <xf numFmtId="0" fontId="0" fillId="0" borderId="0" xfId="0" applyFill="1" applyBorder="1" applyAlignment="1">
      <alignment horizontal="center"/>
    </xf>
    <xf numFmtId="0" fontId="0" fillId="0" borderId="0" xfId="0" applyFill="1"/>
    <xf numFmtId="0" fontId="8" fillId="0" borderId="0" xfId="0" applyFont="1" applyFill="1" applyBorder="1" applyAlignment="1" applyProtection="1">
      <alignment horizontal="left" vertical="top" wrapText="1"/>
      <protection hidden="1"/>
    </xf>
    <xf numFmtId="0" fontId="0" fillId="13" borderId="0" xfId="0" applyFill="1"/>
    <xf numFmtId="0" fontId="0" fillId="0" borderId="0" xfId="0" applyFill="1" applyBorder="1" applyAlignment="1">
      <alignment horizontal="left" vertical="top" wrapText="1"/>
    </xf>
    <xf numFmtId="0" fontId="0" fillId="0" borderId="0" xfId="0" applyFill="1" applyBorder="1"/>
    <xf numFmtId="0" fontId="0" fillId="0" borderId="0" xfId="0" quotePrefix="1"/>
    <xf numFmtId="164" fontId="0" fillId="0" borderId="0" xfId="1" applyNumberFormat="1" applyFont="1" applyAlignment="1">
      <alignment horizontal="right"/>
    </xf>
    <xf numFmtId="0" fontId="0" fillId="0" borderId="0" xfId="0" applyAlignment="1">
      <alignment wrapText="1"/>
    </xf>
    <xf numFmtId="49" fontId="0" fillId="0" borderId="0" xfId="0" applyNumberFormat="1" applyAlignment="1">
      <alignment wrapText="1"/>
    </xf>
    <xf numFmtId="0" fontId="0" fillId="0" borderId="0" xfId="0"/>
    <xf numFmtId="49" fontId="0" fillId="0" borderId="0" xfId="0" applyNumberFormat="1" applyAlignment="1">
      <alignment wrapText="1"/>
    </xf>
    <xf numFmtId="0" fontId="0" fillId="0" borderId="0" xfId="0"/>
    <xf numFmtId="0" fontId="0" fillId="0" borderId="0" xfId="0" applyAlignment="1">
      <alignment wrapText="1"/>
    </xf>
    <xf numFmtId="49" fontId="0" fillId="0" borderId="0" xfId="0" applyNumberFormat="1" applyAlignment="1">
      <alignment wrapText="1"/>
    </xf>
    <xf numFmtId="0" fontId="0" fillId="0" borderId="0" xfId="0"/>
    <xf numFmtId="0" fontId="4" fillId="0" borderId="0" xfId="0" applyFont="1"/>
    <xf numFmtId="0" fontId="0" fillId="0" borderId="0" xfId="0" applyFill="1"/>
    <xf numFmtId="0" fontId="0" fillId="0" borderId="0" xfId="0" quotePrefix="1"/>
    <xf numFmtId="49" fontId="0" fillId="0" borderId="0" xfId="0" applyNumberFormat="1"/>
    <xf numFmtId="9" fontId="4" fillId="0" borderId="0" xfId="0" applyNumberFormat="1" applyFont="1"/>
    <xf numFmtId="0" fontId="7" fillId="0" borderId="0" xfId="47" applyFont="1" applyFill="1" applyBorder="1" applyAlignment="1">
      <alignment horizontal="center" wrapText="1"/>
    </xf>
    <xf numFmtId="0" fontId="0" fillId="0" borderId="0" xfId="0" applyAlignment="1">
      <alignment horizontal="right"/>
    </xf>
    <xf numFmtId="9" fontId="0" fillId="0" borderId="0" xfId="0" applyNumberFormat="1" applyAlignment="1">
      <alignment horizontal="right"/>
    </xf>
    <xf numFmtId="9" fontId="0" fillId="0" borderId="0" xfId="0" applyNumberFormat="1"/>
    <xf numFmtId="2" fontId="0" fillId="0" borderId="0" xfId="0" applyNumberFormat="1"/>
    <xf numFmtId="10" fontId="0" fillId="0" borderId="0" xfId="48" applyNumberFormat="1" applyFont="1"/>
    <xf numFmtId="1" fontId="0" fillId="0" borderId="0" xfId="0" applyNumberFormat="1"/>
    <xf numFmtId="0" fontId="40" fillId="14" borderId="29" xfId="0" applyFont="1" applyFill="1" applyBorder="1" applyAlignment="1">
      <alignment horizontal="center" vertical="center" wrapText="1"/>
    </xf>
    <xf numFmtId="0" fontId="41" fillId="14" borderId="29" xfId="0" applyFont="1" applyFill="1" applyBorder="1" applyAlignment="1">
      <alignment horizontal="center" vertical="center" wrapText="1"/>
    </xf>
    <xf numFmtId="0" fontId="40" fillId="14" borderId="37" xfId="0" applyFont="1" applyFill="1" applyBorder="1" applyAlignment="1">
      <alignment horizontal="center" vertical="center" wrapText="1"/>
    </xf>
    <xf numFmtId="0" fontId="41" fillId="14" borderId="37" xfId="0" applyFont="1" applyFill="1" applyBorder="1" applyAlignment="1">
      <alignment horizontal="center" vertical="center" wrapText="1"/>
    </xf>
    <xf numFmtId="0" fontId="5" fillId="2" borderId="0" xfId="0" applyFont="1" applyFill="1" applyBorder="1"/>
    <xf numFmtId="0" fontId="6" fillId="2" borderId="0" xfId="0" applyFont="1" applyFill="1" applyBorder="1" applyAlignment="1" applyProtection="1">
      <alignment horizontal="left" vertical="top" wrapText="1"/>
      <protection hidden="1"/>
    </xf>
    <xf numFmtId="0" fontId="0" fillId="2" borderId="0" xfId="0" applyFill="1" applyBorder="1" applyAlignment="1">
      <alignment horizontal="center" vertical="center" wrapText="1"/>
    </xf>
    <xf numFmtId="0" fontId="32" fillId="11" borderId="30" xfId="0" applyFont="1" applyFill="1" applyBorder="1" applyAlignment="1" applyProtection="1">
      <alignment horizontal="center" vertical="center"/>
      <protection locked="0" hidden="1"/>
    </xf>
    <xf numFmtId="0" fontId="32" fillId="5" borderId="30" xfId="0" applyFont="1" applyFill="1" applyBorder="1" applyAlignment="1" applyProtection="1">
      <alignment horizontal="center" vertical="center"/>
      <protection hidden="1"/>
    </xf>
    <xf numFmtId="0" fontId="36" fillId="0" borderId="0" xfId="0" applyFont="1" applyFill="1" applyBorder="1" applyAlignment="1">
      <alignment vertical="center" wrapText="1"/>
    </xf>
    <xf numFmtId="0" fontId="8" fillId="0" borderId="0" xfId="0" applyFont="1" applyFill="1" applyBorder="1" applyAlignment="1" applyProtection="1">
      <alignment vertical="center" wrapText="1"/>
      <protection hidden="1"/>
    </xf>
    <xf numFmtId="0" fontId="0" fillId="0" borderId="0" xfId="0" applyNumberFormat="1"/>
    <xf numFmtId="0" fontId="0" fillId="0" borderId="0" xfId="0" applyFill="1" applyBorder="1" applyAlignment="1">
      <alignment vertical="center" wrapText="1"/>
    </xf>
    <xf numFmtId="164" fontId="0" fillId="0" borderId="0" xfId="0" applyNumberFormat="1"/>
    <xf numFmtId="0" fontId="32" fillId="0" borderId="0" xfId="0" applyFont="1" applyFill="1" applyBorder="1" applyAlignment="1" applyProtection="1">
      <alignment horizontal="left" vertical="top"/>
      <protection hidden="1"/>
    </xf>
    <xf numFmtId="0" fontId="32" fillId="5" borderId="30" xfId="0" applyFont="1" applyFill="1" applyBorder="1" applyAlignment="1" applyProtection="1">
      <alignment horizontal="center" vertical="center" wrapText="1"/>
      <protection hidden="1"/>
    </xf>
    <xf numFmtId="0" fontId="37" fillId="11" borderId="59" xfId="0" applyFont="1" applyFill="1" applyBorder="1" applyAlignment="1" applyProtection="1">
      <alignment horizontal="center" vertical="center" wrapText="1"/>
      <protection locked="0"/>
    </xf>
    <xf numFmtId="0" fontId="41" fillId="14" borderId="16" xfId="0" applyFont="1" applyFill="1" applyBorder="1" applyAlignment="1">
      <alignment horizontal="center" vertical="center" wrapText="1"/>
    </xf>
    <xf numFmtId="0" fontId="40" fillId="14" borderId="32" xfId="0" applyFont="1" applyFill="1" applyBorder="1" applyAlignment="1">
      <alignment horizontal="center" vertical="center" wrapText="1"/>
    </xf>
    <xf numFmtId="0" fontId="16" fillId="4" borderId="29" xfId="0" applyFont="1" applyFill="1" applyBorder="1" applyAlignment="1" applyProtection="1">
      <alignment horizontal="center" vertical="center" wrapText="1"/>
      <protection hidden="1"/>
    </xf>
    <xf numFmtId="0" fontId="55" fillId="4" borderId="29" xfId="0" applyFont="1" applyFill="1" applyBorder="1" applyAlignment="1">
      <alignment horizontal="center" vertical="center" wrapText="1"/>
    </xf>
    <xf numFmtId="0" fontId="0" fillId="0" borderId="0" xfId="0" applyFill="1" applyProtection="1">
      <protection locked="0"/>
    </xf>
    <xf numFmtId="0" fontId="5" fillId="2" borderId="0" xfId="0" applyFont="1" applyFill="1" applyBorder="1" applyProtection="1">
      <protection locked="0"/>
    </xf>
    <xf numFmtId="0" fontId="0" fillId="2" borderId="0" xfId="0" applyFill="1" applyProtection="1">
      <protection locked="0"/>
    </xf>
    <xf numFmtId="0" fontId="0" fillId="0" borderId="0" xfId="0" applyFill="1" applyBorder="1" applyProtection="1">
      <protection locked="0"/>
    </xf>
    <xf numFmtId="0" fontId="13" fillId="5" borderId="30" xfId="0" applyFont="1" applyFill="1" applyBorder="1" applyAlignment="1">
      <alignment horizontal="center" vertical="center" wrapText="1"/>
    </xf>
    <xf numFmtId="0" fontId="37" fillId="11" borderId="88" xfId="0" applyFont="1" applyFill="1" applyBorder="1" applyAlignment="1" applyProtection="1">
      <alignment horizontal="center" vertical="center" wrapText="1"/>
      <protection locked="0"/>
    </xf>
    <xf numFmtId="0" fontId="37" fillId="11" borderId="89" xfId="0" applyFont="1" applyFill="1" applyBorder="1" applyAlignment="1" applyProtection="1">
      <alignment horizontal="center" vertical="center" wrapText="1"/>
      <protection locked="0"/>
    </xf>
    <xf numFmtId="0" fontId="37" fillId="11" borderId="56" xfId="0" applyFont="1" applyFill="1" applyBorder="1" applyAlignment="1" applyProtection="1">
      <alignment horizontal="center" vertical="center" wrapText="1"/>
      <protection locked="0"/>
    </xf>
    <xf numFmtId="0" fontId="37" fillId="11" borderId="82" xfId="0" applyFont="1" applyFill="1" applyBorder="1" applyAlignment="1" applyProtection="1">
      <alignment horizontal="center" vertical="center" wrapText="1"/>
      <protection locked="0"/>
    </xf>
    <xf numFmtId="0" fontId="37" fillId="11" borderId="58" xfId="0" applyFont="1" applyFill="1" applyBorder="1" applyAlignment="1" applyProtection="1">
      <alignment horizontal="center" vertical="center" wrapText="1"/>
      <protection locked="0"/>
    </xf>
    <xf numFmtId="0" fontId="37" fillId="11" borderId="69" xfId="0" applyFont="1" applyFill="1" applyBorder="1" applyAlignment="1" applyProtection="1">
      <alignment horizontal="center" vertical="center" wrapText="1"/>
      <protection locked="0"/>
    </xf>
    <xf numFmtId="0" fontId="38" fillId="11" borderId="64" xfId="0" applyFont="1" applyFill="1" applyBorder="1" applyAlignment="1" applyProtection="1">
      <alignment horizontal="center" vertical="center" wrapText="1"/>
      <protection locked="0"/>
    </xf>
    <xf numFmtId="0" fontId="38" fillId="11" borderId="88" xfId="0" applyFont="1" applyFill="1" applyBorder="1" applyAlignment="1" applyProtection="1">
      <alignment horizontal="center" vertical="center" wrapText="1"/>
      <protection locked="0"/>
    </xf>
    <xf numFmtId="0" fontId="38" fillId="11" borderId="90" xfId="0" applyFont="1" applyFill="1" applyBorder="1" applyAlignment="1" applyProtection="1">
      <alignment horizontal="center" vertical="center" wrapText="1"/>
      <protection locked="0"/>
    </xf>
    <xf numFmtId="0" fontId="38" fillId="11" borderId="91" xfId="0" applyFont="1" applyFill="1" applyBorder="1" applyAlignment="1" applyProtection="1">
      <alignment horizontal="center" vertical="center" wrapText="1"/>
      <protection locked="0"/>
    </xf>
    <xf numFmtId="0" fontId="41" fillId="14" borderId="92" xfId="0" applyFont="1" applyFill="1" applyBorder="1" applyAlignment="1">
      <alignment horizontal="center" vertical="center" wrapText="1"/>
    </xf>
    <xf numFmtId="0" fontId="41" fillId="14" borderId="46" xfId="0" applyFont="1" applyFill="1" applyBorder="1" applyAlignment="1">
      <alignment horizontal="center" vertical="center" wrapText="1"/>
    </xf>
    <xf numFmtId="0" fontId="37" fillId="11" borderId="90" xfId="0" applyFont="1" applyFill="1" applyBorder="1" applyAlignment="1" applyProtection="1">
      <alignment horizontal="center" vertical="center" wrapText="1"/>
      <protection locked="0"/>
    </xf>
    <xf numFmtId="0" fontId="40" fillId="14" borderId="93" xfId="0" applyFont="1" applyFill="1" applyBorder="1" applyAlignment="1">
      <alignment horizontal="center" vertical="center" wrapText="1"/>
    </xf>
    <xf numFmtId="0" fontId="38" fillId="46" borderId="80" xfId="0" applyFont="1" applyFill="1" applyBorder="1" applyAlignment="1" applyProtection="1">
      <alignment horizontal="center" vertical="center" wrapText="1"/>
      <protection locked="0"/>
    </xf>
    <xf numFmtId="0" fontId="38" fillId="46" borderId="76" xfId="0" applyFont="1" applyFill="1" applyBorder="1" applyAlignment="1" applyProtection="1">
      <alignment horizontal="center" vertical="center" wrapText="1"/>
      <protection locked="0"/>
    </xf>
    <xf numFmtId="0" fontId="38" fillId="46" borderId="70" xfId="0" applyFont="1" applyFill="1" applyBorder="1" applyAlignment="1" applyProtection="1">
      <alignment horizontal="center" vertical="center" wrapText="1"/>
      <protection locked="0"/>
    </xf>
    <xf numFmtId="0" fontId="32" fillId="5" borderId="49" xfId="0" applyFont="1" applyFill="1" applyBorder="1" applyAlignment="1" applyProtection="1">
      <alignment vertical="center"/>
      <protection hidden="1"/>
    </xf>
    <xf numFmtId="0" fontId="32" fillId="5" borderId="50" xfId="0" applyFont="1" applyFill="1" applyBorder="1" applyAlignment="1" applyProtection="1">
      <alignment vertical="center"/>
      <protection hidden="1"/>
    </xf>
    <xf numFmtId="0" fontId="32" fillId="5" borderId="0" xfId="0" applyFont="1" applyFill="1" applyBorder="1" applyAlignment="1" applyProtection="1">
      <alignment vertical="center"/>
      <protection hidden="1"/>
    </xf>
    <xf numFmtId="0" fontId="32" fillId="5" borderId="53" xfId="0" applyFont="1" applyFill="1" applyBorder="1" applyAlignment="1" applyProtection="1">
      <alignment vertical="center"/>
      <protection hidden="1"/>
    </xf>
    <xf numFmtId="0" fontId="32" fillId="5" borderId="30" xfId="0" applyFont="1" applyFill="1" applyBorder="1" applyAlignment="1" applyProtection="1">
      <alignment vertical="center"/>
      <protection hidden="1"/>
    </xf>
    <xf numFmtId="0" fontId="32" fillId="5" borderId="36" xfId="0" applyFont="1" applyFill="1" applyBorder="1" applyAlignment="1" applyProtection="1">
      <alignment vertical="center"/>
      <protection hidden="1"/>
    </xf>
    <xf numFmtId="0" fontId="32" fillId="5" borderId="35" xfId="0" applyFont="1" applyFill="1" applyBorder="1" applyAlignment="1" applyProtection="1">
      <alignment vertical="center"/>
      <protection hidden="1"/>
    </xf>
    <xf numFmtId="0" fontId="37" fillId="11" borderId="100" xfId="0" applyFont="1" applyFill="1" applyBorder="1" applyAlignment="1" applyProtection="1">
      <alignment horizontal="center" vertical="center" wrapText="1"/>
      <protection locked="0"/>
    </xf>
    <xf numFmtId="0" fontId="0" fillId="0" borderId="0" xfId="0"/>
    <xf numFmtId="0" fontId="0" fillId="6" borderId="33" xfId="0" applyFill="1" applyBorder="1" applyAlignment="1" applyProtection="1">
      <alignment horizontal="left" vertical="top" wrapText="1"/>
      <protection locked="0"/>
    </xf>
    <xf numFmtId="0" fontId="0" fillId="6" borderId="54" xfId="0" applyFill="1" applyBorder="1" applyAlignment="1" applyProtection="1">
      <alignment horizontal="left" vertical="top" wrapText="1"/>
      <protection locked="0"/>
    </xf>
    <xf numFmtId="0" fontId="0" fillId="6" borderId="58" xfId="0" applyFill="1" applyBorder="1" applyAlignment="1" applyProtection="1">
      <alignment horizontal="left" vertical="top" wrapText="1"/>
      <protection locked="0"/>
    </xf>
    <xf numFmtId="0" fontId="39" fillId="14" borderId="6" xfId="0" applyFont="1" applyFill="1" applyBorder="1" applyAlignment="1">
      <alignment horizontal="left" vertical="center" wrapText="1"/>
    </xf>
    <xf numFmtId="0" fontId="39" fillId="14" borderId="5" xfId="0" applyFont="1" applyFill="1" applyBorder="1" applyAlignment="1">
      <alignment horizontal="left" vertical="center" wrapText="1"/>
    </xf>
    <xf numFmtId="0" fontId="39" fillId="14" borderId="4" xfId="0" applyFont="1" applyFill="1" applyBorder="1" applyAlignment="1">
      <alignment horizontal="left" vertical="center" wrapText="1"/>
    </xf>
    <xf numFmtId="0" fontId="33" fillId="2" borderId="57" xfId="0" applyFont="1" applyFill="1" applyBorder="1" applyAlignment="1" applyProtection="1">
      <alignment horizontal="left" vertical="center" wrapText="1"/>
      <protection hidden="1"/>
    </xf>
    <xf numFmtId="0" fontId="33" fillId="2" borderId="54" xfId="0" applyFont="1" applyFill="1" applyBorder="1" applyAlignment="1" applyProtection="1">
      <alignment horizontal="left" vertical="center" wrapText="1"/>
      <protection hidden="1"/>
    </xf>
    <xf numFmtId="0" fontId="35" fillId="6" borderId="54" xfId="0" applyFont="1" applyFill="1" applyBorder="1" applyAlignment="1" applyProtection="1">
      <alignment horizontal="left" vertical="top" wrapText="1"/>
      <protection locked="0"/>
    </xf>
    <xf numFmtId="0" fontId="35" fillId="6" borderId="34" xfId="0" applyFont="1" applyFill="1" applyBorder="1" applyAlignment="1" applyProtection="1">
      <alignment horizontal="left" vertical="top" wrapText="1"/>
      <protection locked="0"/>
    </xf>
    <xf numFmtId="0" fontId="33" fillId="2" borderId="57" xfId="0" applyFont="1" applyFill="1" applyBorder="1" applyAlignment="1" applyProtection="1">
      <alignment horizontal="left" vertical="center" wrapText="1"/>
    </xf>
    <xf numFmtId="0" fontId="33" fillId="2" borderId="54" xfId="0" applyFont="1" applyFill="1" applyBorder="1" applyAlignment="1" applyProtection="1">
      <alignment horizontal="left" vertical="center" wrapText="1"/>
    </xf>
    <xf numFmtId="0" fontId="33" fillId="2" borderId="58" xfId="0" applyFont="1" applyFill="1" applyBorder="1" applyAlignment="1" applyProtection="1">
      <alignment horizontal="left" vertical="center" wrapText="1"/>
    </xf>
    <xf numFmtId="0" fontId="0" fillId="6" borderId="30" xfId="0" applyFill="1" applyBorder="1" applyAlignment="1" applyProtection="1">
      <alignment horizontal="left" vertical="top" wrapText="1"/>
      <protection locked="0"/>
    </xf>
    <xf numFmtId="0" fontId="0" fillId="6" borderId="66" xfId="0" applyFill="1" applyBorder="1" applyAlignment="1" applyProtection="1">
      <alignment horizontal="left" vertical="top" wrapText="1"/>
      <protection locked="0"/>
    </xf>
    <xf numFmtId="0" fontId="41" fillId="14" borderId="31" xfId="0" applyFont="1" applyFill="1" applyBorder="1" applyAlignment="1">
      <alignment horizontal="left" vertical="center" wrapText="1"/>
    </xf>
    <xf numFmtId="0" fontId="41" fillId="14" borderId="32" xfId="0" applyFont="1" applyFill="1" applyBorder="1" applyAlignment="1">
      <alignment horizontal="left" vertical="center" wrapText="1"/>
    </xf>
    <xf numFmtId="0" fontId="41" fillId="14" borderId="85" xfId="0" applyFont="1" applyFill="1" applyBorder="1" applyAlignment="1">
      <alignment horizontal="left" vertical="center" wrapText="1"/>
    </xf>
    <xf numFmtId="0" fontId="41" fillId="14" borderId="5" xfId="0" applyFont="1" applyFill="1" applyBorder="1" applyAlignment="1">
      <alignment horizontal="left" vertical="center" wrapText="1"/>
    </xf>
    <xf numFmtId="0" fontId="41" fillId="14" borderId="4" xfId="0" applyFont="1" applyFill="1" applyBorder="1" applyAlignment="1">
      <alignment horizontal="left" vertical="center" wrapText="1"/>
    </xf>
    <xf numFmtId="0" fontId="0" fillId="6" borderId="30" xfId="0" applyFill="1" applyBorder="1" applyAlignment="1" applyProtection="1">
      <alignment horizontal="left" vertical="top"/>
      <protection locked="0"/>
    </xf>
    <xf numFmtId="0" fontId="0" fillId="6" borderId="66"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6" borderId="75" xfId="0" applyFill="1" applyBorder="1" applyAlignment="1" applyProtection="1">
      <alignment horizontal="left" vertical="top"/>
      <protection locked="0"/>
    </xf>
    <xf numFmtId="0" fontId="33" fillId="2" borderId="86" xfId="0" applyFont="1" applyFill="1" applyBorder="1" applyAlignment="1" applyProtection="1">
      <alignment horizontal="left" vertical="center" wrapText="1"/>
    </xf>
    <xf numFmtId="0" fontId="33" fillId="2" borderId="47" xfId="0" applyFont="1" applyFill="1" applyBorder="1" applyAlignment="1" applyProtection="1">
      <alignment horizontal="left" vertical="center" wrapText="1"/>
    </xf>
    <xf numFmtId="0" fontId="33" fillId="2" borderId="76" xfId="0" applyFont="1" applyFill="1" applyBorder="1" applyAlignment="1" applyProtection="1">
      <alignment horizontal="left" vertical="center" wrapText="1"/>
    </xf>
    <xf numFmtId="0" fontId="17" fillId="6" borderId="33" xfId="0" applyFont="1" applyFill="1" applyBorder="1" applyAlignment="1" applyProtection="1">
      <alignment horizontal="left" vertical="top" wrapText="1"/>
      <protection locked="0" hidden="1"/>
    </xf>
    <xf numFmtId="0" fontId="17" fillId="6" borderId="54" xfId="0" applyFont="1" applyFill="1" applyBorder="1" applyAlignment="1" applyProtection="1">
      <alignment horizontal="left" vertical="top" wrapText="1"/>
      <protection locked="0" hidden="1"/>
    </xf>
    <xf numFmtId="0" fontId="17" fillId="6" borderId="34" xfId="0" applyFont="1" applyFill="1" applyBorder="1" applyAlignment="1" applyProtection="1">
      <alignment horizontal="left" vertical="top" wrapText="1"/>
      <protection locked="0" hidden="1"/>
    </xf>
    <xf numFmtId="0" fontId="42" fillId="14" borderId="6" xfId="0" applyFont="1" applyFill="1" applyBorder="1" applyAlignment="1">
      <alignment horizontal="left" vertical="center" wrapText="1"/>
    </xf>
    <xf numFmtId="0" fontId="42" fillId="14" borderId="5" xfId="0" applyFont="1" applyFill="1" applyBorder="1" applyAlignment="1">
      <alignment horizontal="left" vertical="center" wrapText="1"/>
    </xf>
    <xf numFmtId="0" fontId="42" fillId="14" borderId="4" xfId="0" applyFont="1" applyFill="1" applyBorder="1" applyAlignment="1">
      <alignment horizontal="left" vertical="center" wrapText="1"/>
    </xf>
    <xf numFmtId="0" fontId="33" fillId="2" borderId="67" xfId="0" applyFont="1" applyFill="1" applyBorder="1" applyAlignment="1" applyProtection="1">
      <alignment horizontal="left" vertical="center" wrapText="1"/>
      <protection hidden="1"/>
    </xf>
    <xf numFmtId="0" fontId="33" fillId="2" borderId="49" xfId="0" applyFont="1" applyFill="1" applyBorder="1" applyAlignment="1" applyProtection="1">
      <alignment horizontal="left" vertical="center" wrapText="1"/>
      <protection hidden="1"/>
    </xf>
    <xf numFmtId="0" fontId="33" fillId="2" borderId="67" xfId="0" applyFont="1" applyFill="1" applyBorder="1" applyAlignment="1" applyProtection="1">
      <alignment horizontal="left" vertical="center" wrapText="1"/>
    </xf>
    <xf numFmtId="0" fontId="33" fillId="2" borderId="49" xfId="0" applyFont="1" applyFill="1" applyBorder="1" applyAlignment="1" applyProtection="1">
      <alignment horizontal="left" vertical="center" wrapText="1"/>
    </xf>
    <xf numFmtId="0" fontId="33" fillId="2" borderId="69" xfId="0" applyFont="1" applyFill="1" applyBorder="1" applyAlignment="1" applyProtection="1">
      <alignment horizontal="left" vertical="center" wrapText="1"/>
    </xf>
    <xf numFmtId="0" fontId="35" fillId="6" borderId="59" xfId="0" applyFont="1" applyFill="1" applyBorder="1" applyAlignment="1" applyProtection="1">
      <alignment horizontal="left" vertical="top" wrapText="1"/>
      <protection locked="0"/>
    </xf>
    <xf numFmtId="0" fontId="35" fillId="6" borderId="51" xfId="0" applyFont="1" applyFill="1" applyBorder="1" applyAlignment="1" applyProtection="1">
      <alignment horizontal="left" vertical="top" wrapText="1"/>
      <protection locked="0"/>
    </xf>
    <xf numFmtId="0" fontId="35" fillId="6" borderId="52" xfId="0" applyFont="1" applyFill="1" applyBorder="1" applyAlignment="1" applyProtection="1">
      <alignment horizontal="left" vertical="top" wrapText="1"/>
      <protection locked="0"/>
    </xf>
    <xf numFmtId="0" fontId="35" fillId="6" borderId="67" xfId="0" applyFont="1" applyFill="1" applyBorder="1" applyAlignment="1" applyProtection="1">
      <alignment horizontal="left" vertical="top" wrapText="1"/>
      <protection locked="0"/>
    </xf>
    <xf numFmtId="0" fontId="35" fillId="6" borderId="49" xfId="0" applyFont="1" applyFill="1" applyBorder="1" applyAlignment="1" applyProtection="1">
      <alignment horizontal="left" vertical="top" wrapText="1"/>
      <protection locked="0"/>
    </xf>
    <xf numFmtId="0" fontId="35" fillId="6" borderId="50" xfId="0" applyFont="1" applyFill="1" applyBorder="1" applyAlignment="1" applyProtection="1">
      <alignment horizontal="left" vertical="top" wrapText="1"/>
      <protection locked="0"/>
    </xf>
    <xf numFmtId="0" fontId="15" fillId="5" borderId="33" xfId="0" applyFont="1" applyFill="1" applyBorder="1" applyAlignment="1">
      <alignment horizontal="left" vertical="center"/>
    </xf>
    <xf numFmtId="0" fontId="15" fillId="5" borderId="54" xfId="0" applyFont="1" applyFill="1" applyBorder="1" applyAlignment="1">
      <alignment horizontal="left" vertical="center"/>
    </xf>
    <xf numFmtId="0" fontId="15" fillId="5" borderId="34" xfId="0" applyFont="1" applyFill="1" applyBorder="1" applyAlignment="1">
      <alignment horizontal="left" vertical="center"/>
    </xf>
    <xf numFmtId="0" fontId="32" fillId="6" borderId="30" xfId="0" applyFont="1" applyFill="1" applyBorder="1" applyAlignment="1" applyProtection="1">
      <alignment horizontal="left" vertical="center" wrapText="1"/>
      <protection locked="0" hidden="1"/>
    </xf>
    <xf numFmtId="0" fontId="33" fillId="2" borderId="86" xfId="0" applyFont="1" applyFill="1" applyBorder="1" applyAlignment="1" applyProtection="1">
      <alignment horizontal="left" vertical="center" wrapText="1"/>
      <protection hidden="1"/>
    </xf>
    <xf numFmtId="0" fontId="33" fillId="2" borderId="47" xfId="0" applyFont="1" applyFill="1" applyBorder="1" applyAlignment="1" applyProtection="1">
      <alignment horizontal="left" vertical="center" wrapText="1"/>
      <protection hidden="1"/>
    </xf>
    <xf numFmtId="0" fontId="33" fillId="2" borderId="76" xfId="0" applyFont="1" applyFill="1" applyBorder="1" applyAlignment="1" applyProtection="1">
      <alignment horizontal="left" vertical="center" wrapText="1"/>
      <protection hidden="1"/>
    </xf>
    <xf numFmtId="0" fontId="33" fillId="6" borderId="62" xfId="0" applyFont="1" applyFill="1" applyBorder="1" applyAlignment="1" applyProtection="1">
      <alignment horizontal="left" vertical="top" wrapText="1"/>
      <protection locked="0"/>
    </xf>
    <xf numFmtId="0" fontId="33" fillId="6" borderId="63" xfId="0" applyFont="1" applyFill="1" applyBorder="1" applyAlignment="1" applyProtection="1">
      <alignment horizontal="left" vertical="top" wrapText="1"/>
      <protection locked="0"/>
    </xf>
    <xf numFmtId="0" fontId="33" fillId="6" borderId="71" xfId="0" applyFont="1" applyFill="1" applyBorder="1" applyAlignment="1" applyProtection="1">
      <alignment horizontal="left" vertical="top" wrapText="1"/>
      <protection locked="0"/>
    </xf>
    <xf numFmtId="0" fontId="35" fillId="6" borderId="63" xfId="0" applyFont="1" applyFill="1" applyBorder="1" applyAlignment="1" applyProtection="1">
      <alignment horizontal="left" vertical="top" wrapText="1"/>
      <protection locked="0"/>
    </xf>
    <xf numFmtId="0" fontId="35" fillId="6" borderId="71" xfId="0" applyFont="1" applyFill="1" applyBorder="1" applyAlignment="1" applyProtection="1">
      <alignment horizontal="left" vertical="top" wrapText="1"/>
      <protection locked="0"/>
    </xf>
    <xf numFmtId="0" fontId="33" fillId="6" borderId="57" xfId="0" applyFont="1" applyFill="1" applyBorder="1" applyAlignment="1" applyProtection="1">
      <alignment horizontal="left" vertical="top" wrapText="1"/>
      <protection locked="0"/>
    </xf>
    <xf numFmtId="0" fontId="33" fillId="6" borderId="54" xfId="0" applyFont="1" applyFill="1" applyBorder="1" applyAlignment="1" applyProtection="1">
      <alignment horizontal="left" vertical="top" wrapText="1"/>
      <protection locked="0"/>
    </xf>
    <xf numFmtId="0" fontId="33" fillId="6" borderId="34" xfId="0" applyFont="1" applyFill="1" applyBorder="1" applyAlignment="1" applyProtection="1">
      <alignment horizontal="left" vertical="top" wrapText="1"/>
      <protection locked="0"/>
    </xf>
    <xf numFmtId="0" fontId="5" fillId="14" borderId="0" xfId="0" applyFont="1" applyFill="1" applyAlignment="1">
      <alignment horizontal="left" vertical="center" wrapText="1"/>
    </xf>
    <xf numFmtId="0" fontId="5" fillId="14" borderId="0" xfId="0" applyFont="1" applyFill="1" applyAlignment="1">
      <alignment horizontal="left" vertical="center"/>
    </xf>
    <xf numFmtId="0" fontId="0" fillId="5" borderId="30" xfId="0" applyFont="1" applyFill="1" applyBorder="1" applyAlignment="1" applyProtection="1">
      <alignment horizontal="left" vertical="center" wrapText="1"/>
      <protection hidden="1"/>
    </xf>
    <xf numFmtId="0" fontId="18" fillId="0" borderId="0" xfId="0" applyFont="1" applyBorder="1" applyAlignment="1">
      <alignment horizontal="left" vertical="center" wrapText="1"/>
    </xf>
    <xf numFmtId="0" fontId="39" fillId="14" borderId="6" xfId="0" applyFont="1" applyFill="1" applyBorder="1" applyAlignment="1">
      <alignment horizontal="center" vertical="center" wrapText="1"/>
    </xf>
    <xf numFmtId="0" fontId="39" fillId="14" borderId="5" xfId="0" applyFont="1" applyFill="1" applyBorder="1" applyAlignment="1">
      <alignment horizontal="center" vertical="center" wrapText="1"/>
    </xf>
    <xf numFmtId="0" fontId="39" fillId="14" borderId="4" xfId="0" applyFont="1" applyFill="1" applyBorder="1" applyAlignment="1">
      <alignment horizontal="center" vertical="center" wrapText="1"/>
    </xf>
    <xf numFmtId="0" fontId="8" fillId="6" borderId="3" xfId="0" applyFont="1" applyFill="1" applyBorder="1" applyAlignment="1" applyProtection="1">
      <alignment horizontal="left" vertical="top" wrapText="1"/>
      <protection locked="0"/>
    </xf>
    <xf numFmtId="0" fontId="12" fillId="6" borderId="2" xfId="0" applyFont="1" applyFill="1" applyBorder="1" applyAlignment="1" applyProtection="1">
      <alignment horizontal="left" vertical="top" wrapText="1"/>
      <protection locked="0"/>
    </xf>
    <xf numFmtId="0" fontId="12" fillId="6" borderId="1"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center" wrapText="1"/>
      <protection hidden="1"/>
    </xf>
    <xf numFmtId="0" fontId="0" fillId="0" borderId="54" xfId="0" applyFont="1" applyFill="1" applyBorder="1" applyAlignment="1" applyProtection="1">
      <alignment horizontal="left" vertical="center" wrapText="1"/>
      <protection hidden="1"/>
    </xf>
    <xf numFmtId="0" fontId="39" fillId="14" borderId="10" xfId="0" applyFont="1" applyFill="1" applyBorder="1" applyAlignment="1">
      <alignment horizontal="center" vertical="center" wrapText="1"/>
    </xf>
    <xf numFmtId="0" fontId="39" fillId="14" borderId="11" xfId="0" applyFont="1" applyFill="1" applyBorder="1" applyAlignment="1">
      <alignment horizontal="center" vertical="center" wrapText="1"/>
    </xf>
    <xf numFmtId="0" fontId="41" fillId="14" borderId="87" xfId="0" applyFont="1" applyFill="1" applyBorder="1" applyAlignment="1">
      <alignment horizontal="left" vertical="center" wrapText="1"/>
    </xf>
    <xf numFmtId="0" fontId="41" fillId="14" borderId="55" xfId="0" applyFont="1" applyFill="1" applyBorder="1" applyAlignment="1">
      <alignment horizontal="left" vertical="center" wrapText="1"/>
    </xf>
    <xf numFmtId="0" fontId="41" fillId="14" borderId="56" xfId="0" applyFont="1" applyFill="1" applyBorder="1" applyAlignment="1">
      <alignment horizontal="left" vertical="center" wrapText="1"/>
    </xf>
    <xf numFmtId="0" fontId="0" fillId="6" borderId="33" xfId="0" applyFill="1" applyBorder="1" applyAlignment="1" applyProtection="1">
      <alignment horizontal="left" vertical="top"/>
      <protection locked="0"/>
    </xf>
    <xf numFmtId="0" fontId="0" fillId="6" borderId="54" xfId="0" applyFill="1" applyBorder="1" applyAlignment="1" applyProtection="1">
      <alignment horizontal="left" vertical="top"/>
      <protection locked="0"/>
    </xf>
    <xf numFmtId="0" fontId="0" fillId="6" borderId="58" xfId="0" applyFill="1" applyBorder="1" applyAlignment="1" applyProtection="1">
      <alignment horizontal="left" vertical="top"/>
      <protection locked="0"/>
    </xf>
    <xf numFmtId="0" fontId="41" fillId="14" borderId="6" xfId="0" applyFont="1" applyFill="1" applyBorder="1" applyAlignment="1">
      <alignment horizontal="left" vertical="center" wrapText="1"/>
    </xf>
    <xf numFmtId="0" fontId="33" fillId="6" borderId="65" xfId="0" applyFont="1" applyFill="1" applyBorder="1" applyAlignment="1" applyProtection="1">
      <alignment horizontal="left" vertical="top" wrapText="1"/>
      <protection locked="0"/>
    </xf>
    <xf numFmtId="0" fontId="33" fillId="6" borderId="30" xfId="0" applyFont="1" applyFill="1" applyBorder="1" applyAlignment="1" applyProtection="1">
      <alignment horizontal="left" vertical="top" wrapText="1"/>
      <protection locked="0"/>
    </xf>
    <xf numFmtId="0" fontId="0" fillId="4" borderId="37"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38" xfId="0" applyFill="1" applyBorder="1" applyAlignment="1">
      <alignment horizontal="center" vertical="center" wrapText="1"/>
    </xf>
    <xf numFmtId="0" fontId="32" fillId="5" borderId="35" xfId="0" applyFont="1" applyFill="1" applyBorder="1" applyAlignment="1" applyProtection="1">
      <alignment horizontal="center" vertical="center"/>
      <protection hidden="1"/>
    </xf>
    <xf numFmtId="0" fontId="32" fillId="5" borderId="47" xfId="0" applyFont="1" applyFill="1" applyBorder="1" applyAlignment="1" applyProtection="1">
      <alignment horizontal="center" vertical="center"/>
      <protection hidden="1"/>
    </xf>
    <xf numFmtId="0" fontId="32" fillId="5" borderId="0" xfId="0" applyFont="1" applyFill="1" applyBorder="1" applyAlignment="1" applyProtection="1">
      <alignment horizontal="left" vertical="center"/>
      <protection hidden="1"/>
    </xf>
    <xf numFmtId="0" fontId="32" fillId="5" borderId="53" xfId="0" applyFont="1" applyFill="1" applyBorder="1" applyAlignment="1" applyProtection="1">
      <alignment horizontal="left" vertical="center"/>
      <protection hidden="1"/>
    </xf>
    <xf numFmtId="0" fontId="32" fillId="5" borderId="51" xfId="0" applyFont="1" applyFill="1" applyBorder="1" applyAlignment="1" applyProtection="1">
      <alignment horizontal="left" vertical="center"/>
      <protection hidden="1"/>
    </xf>
    <xf numFmtId="0" fontId="32" fillId="5" borderId="52" xfId="0" applyFont="1" applyFill="1" applyBorder="1" applyAlignment="1" applyProtection="1">
      <alignment horizontal="left" vertical="center"/>
      <protection hidden="1"/>
    </xf>
    <xf numFmtId="0" fontId="42" fillId="14" borderId="10" xfId="0" applyFont="1" applyFill="1" applyBorder="1" applyAlignment="1">
      <alignment horizontal="left" vertical="center" wrapText="1"/>
    </xf>
    <xf numFmtId="0" fontId="42" fillId="14" borderId="11" xfId="0" applyFont="1" applyFill="1" applyBorder="1" applyAlignment="1">
      <alignment horizontal="left" vertical="center" wrapText="1"/>
    </xf>
    <xf numFmtId="0" fontId="42" fillId="14" borderId="12" xfId="0" applyFont="1" applyFill="1" applyBorder="1" applyAlignment="1">
      <alignment horizontal="left" vertical="center" wrapText="1"/>
    </xf>
    <xf numFmtId="0" fontId="32" fillId="6" borderId="34" xfId="0" applyFont="1" applyFill="1" applyBorder="1" applyAlignment="1" applyProtection="1">
      <alignment horizontal="left" vertical="top" wrapText="1"/>
      <protection locked="0" hidden="1"/>
    </xf>
    <xf numFmtId="0" fontId="32" fillId="6" borderId="30" xfId="0" applyFont="1" applyFill="1" applyBorder="1" applyAlignment="1" applyProtection="1">
      <alignment horizontal="left" vertical="top" wrapText="1"/>
      <protection locked="0" hidden="1"/>
    </xf>
    <xf numFmtId="0" fontId="35" fillId="6" borderId="55" xfId="0" applyFont="1" applyFill="1" applyBorder="1" applyAlignment="1" applyProtection="1">
      <alignment horizontal="left" vertical="top" wrapText="1"/>
      <protection locked="0"/>
    </xf>
    <xf numFmtId="0" fontId="35" fillId="6" borderId="61" xfId="0" applyFont="1" applyFill="1" applyBorder="1" applyAlignment="1" applyProtection="1">
      <alignment horizontal="left" vertical="top" wrapText="1"/>
      <protection locked="0"/>
    </xf>
    <xf numFmtId="0" fontId="32" fillId="0" borderId="49" xfId="0" applyFont="1" applyFill="1" applyBorder="1" applyAlignment="1" applyProtection="1">
      <alignment horizontal="left" vertical="top"/>
      <protection hidden="1"/>
    </xf>
    <xf numFmtId="0" fontId="2" fillId="14" borderId="16" xfId="0" applyFont="1" applyFill="1" applyBorder="1" applyAlignment="1" applyProtection="1">
      <alignment horizontal="left" vertical="center" wrapText="1"/>
      <protection hidden="1"/>
    </xf>
    <xf numFmtId="0" fontId="2" fillId="14" borderId="31" xfId="0" applyFont="1" applyFill="1" applyBorder="1" applyAlignment="1" applyProtection="1">
      <alignment horizontal="left" vertical="center" wrapText="1"/>
      <protection hidden="1"/>
    </xf>
    <xf numFmtId="0" fontId="2" fillId="14" borderId="32" xfId="0" applyFont="1" applyFill="1" applyBorder="1" applyAlignment="1" applyProtection="1">
      <alignment horizontal="left" vertical="center" wrapText="1"/>
      <protection hidden="1"/>
    </xf>
    <xf numFmtId="0" fontId="2" fillId="14" borderId="13" xfId="0" applyFont="1" applyFill="1" applyBorder="1" applyAlignment="1" applyProtection="1">
      <alignment horizontal="left" vertical="center" wrapText="1"/>
      <protection hidden="1"/>
    </xf>
    <xf numFmtId="0" fontId="2" fillId="14" borderId="0" xfId="0" applyFont="1" applyFill="1" applyBorder="1" applyAlignment="1" applyProtection="1">
      <alignment horizontal="left" vertical="center" wrapText="1"/>
      <protection hidden="1"/>
    </xf>
    <xf numFmtId="0" fontId="2" fillId="14" borderId="14" xfId="0" applyFont="1" applyFill="1" applyBorder="1" applyAlignment="1" applyProtection="1">
      <alignment horizontal="left" vertical="center" wrapText="1"/>
      <protection hidden="1"/>
    </xf>
    <xf numFmtId="0" fontId="36" fillId="5" borderId="10" xfId="0" applyFont="1" applyFill="1" applyBorder="1" applyAlignment="1">
      <alignment horizontal="left" vertical="center" wrapText="1"/>
    </xf>
    <xf numFmtId="0" fontId="36" fillId="5" borderId="11" xfId="0" applyFont="1" applyFill="1" applyBorder="1" applyAlignment="1">
      <alignment horizontal="left" vertical="center" wrapText="1"/>
    </xf>
    <xf numFmtId="0" fontId="36" fillId="5" borderId="12" xfId="0" applyFont="1" applyFill="1" applyBorder="1" applyAlignment="1">
      <alignment horizontal="left" vertical="center" wrapText="1"/>
    </xf>
    <xf numFmtId="0" fontId="35" fillId="6" borderId="97" xfId="0" applyFont="1" applyFill="1" applyBorder="1" applyAlignment="1" applyProtection="1">
      <alignment horizontal="left" vertical="top" wrapText="1"/>
      <protection locked="0"/>
    </xf>
    <xf numFmtId="0" fontId="35" fillId="6" borderId="98" xfId="0" applyFont="1" applyFill="1" applyBorder="1" applyAlignment="1" applyProtection="1">
      <alignment horizontal="left" vertical="top" wrapText="1"/>
      <protection locked="0"/>
    </xf>
    <xf numFmtId="0" fontId="35" fillId="6" borderId="99" xfId="0" applyFont="1" applyFill="1" applyBorder="1" applyAlignment="1" applyProtection="1">
      <alignment horizontal="left" vertical="top" wrapText="1"/>
      <protection locked="0"/>
    </xf>
    <xf numFmtId="0" fontId="35" fillId="6" borderId="57" xfId="0" applyFont="1" applyFill="1" applyBorder="1" applyAlignment="1" applyProtection="1">
      <alignment horizontal="left" vertical="top" wrapText="1"/>
      <protection locked="0"/>
    </xf>
    <xf numFmtId="0" fontId="35" fillId="2" borderId="57" xfId="0" applyFont="1" applyFill="1" applyBorder="1" applyAlignment="1" applyProtection="1">
      <alignment horizontal="left" vertical="center" wrapText="1"/>
    </xf>
    <xf numFmtId="0" fontId="35" fillId="2" borderId="54" xfId="0" applyFont="1" applyFill="1" applyBorder="1" applyAlignment="1" applyProtection="1">
      <alignment horizontal="left" vertical="center" wrapText="1"/>
    </xf>
    <xf numFmtId="0" fontId="35" fillId="2" borderId="58" xfId="0" applyFont="1" applyFill="1" applyBorder="1" applyAlignment="1" applyProtection="1">
      <alignment horizontal="left" vertical="center" wrapText="1"/>
    </xf>
    <xf numFmtId="0" fontId="0" fillId="6" borderId="72" xfId="0" applyFill="1" applyBorder="1" applyAlignment="1" applyProtection="1">
      <alignment horizontal="left" vertical="top" wrapText="1"/>
      <protection locked="0"/>
    </xf>
    <xf numFmtId="0" fontId="0" fillId="6" borderId="77" xfId="0" applyFill="1" applyBorder="1" applyAlignment="1" applyProtection="1">
      <alignment horizontal="left" vertical="top" wrapText="1"/>
      <protection locked="0"/>
    </xf>
    <xf numFmtId="0" fontId="0" fillId="6" borderId="48" xfId="0" applyFill="1" applyBorder="1" applyAlignment="1" applyProtection="1">
      <alignment horizontal="left" vertical="top" wrapText="1"/>
      <protection locked="0"/>
    </xf>
    <xf numFmtId="0" fontId="0" fillId="6" borderId="49" xfId="0" applyFill="1" applyBorder="1" applyAlignment="1" applyProtection="1">
      <alignment horizontal="left" vertical="top" wrapText="1"/>
      <protection locked="0"/>
    </xf>
    <xf numFmtId="0" fontId="0" fillId="6" borderId="69" xfId="0" applyFill="1" applyBorder="1" applyAlignment="1" applyProtection="1">
      <alignment horizontal="left" vertical="top" wrapText="1"/>
      <protection locked="0"/>
    </xf>
    <xf numFmtId="0" fontId="39" fillId="14" borderId="13" xfId="0" applyFont="1" applyFill="1" applyBorder="1" applyAlignment="1">
      <alignment horizontal="center" vertical="center" wrapText="1"/>
    </xf>
    <xf numFmtId="0" fontId="39" fillId="14" borderId="0" xfId="0" applyFont="1" applyFill="1" applyBorder="1" applyAlignment="1">
      <alignment horizontal="center" vertical="center" wrapText="1"/>
    </xf>
    <xf numFmtId="0" fontId="39" fillId="14" borderId="14" xfId="0" applyFont="1" applyFill="1" applyBorder="1" applyAlignment="1">
      <alignment horizontal="center" vertical="center" wrapText="1"/>
    </xf>
    <xf numFmtId="0" fontId="33" fillId="6" borderId="78" xfId="0" applyFont="1" applyFill="1" applyBorder="1" applyAlignment="1" applyProtection="1">
      <alignment horizontal="left" vertical="top" wrapText="1"/>
      <protection locked="0"/>
    </xf>
    <xf numFmtId="0" fontId="33" fillId="6" borderId="79" xfId="0" applyFont="1" applyFill="1" applyBorder="1" applyAlignment="1" applyProtection="1">
      <alignment horizontal="left" vertical="top" wrapText="1"/>
      <protection locked="0"/>
    </xf>
    <xf numFmtId="0" fontId="0" fillId="6" borderId="79" xfId="0" applyFill="1" applyBorder="1" applyAlignment="1" applyProtection="1">
      <alignment horizontal="left" vertical="top" wrapText="1"/>
      <protection locked="0"/>
    </xf>
    <xf numFmtId="0" fontId="0" fillId="6" borderId="81" xfId="0" applyFill="1" applyBorder="1" applyAlignment="1" applyProtection="1">
      <alignment horizontal="left" vertical="top" wrapText="1"/>
      <protection locked="0"/>
    </xf>
    <xf numFmtId="0" fontId="0" fillId="6" borderId="48" xfId="0" applyFill="1" applyBorder="1" applyAlignment="1" applyProtection="1">
      <alignment horizontal="left" vertical="top"/>
      <protection locked="0"/>
    </xf>
    <xf numFmtId="0" fontId="0" fillId="6" borderId="49" xfId="0" applyFill="1" applyBorder="1" applyAlignment="1" applyProtection="1">
      <alignment horizontal="left" vertical="top"/>
      <protection locked="0"/>
    </xf>
    <xf numFmtId="0" fontId="0" fillId="6" borderId="69" xfId="0" applyFill="1" applyBorder="1" applyAlignment="1" applyProtection="1">
      <alignment horizontal="left" vertical="top"/>
      <protection locked="0"/>
    </xf>
    <xf numFmtId="0" fontId="0" fillId="6" borderId="47" xfId="0" applyFill="1" applyBorder="1" applyAlignment="1" applyProtection="1">
      <alignment horizontal="left" vertical="top" wrapText="1"/>
      <protection locked="0"/>
    </xf>
    <xf numFmtId="0" fontId="0" fillId="6" borderId="68" xfId="0" applyFill="1" applyBorder="1" applyAlignment="1" applyProtection="1">
      <alignment horizontal="left" vertical="top" wrapText="1"/>
      <protection locked="0"/>
    </xf>
    <xf numFmtId="0" fontId="39" fillId="14" borderId="16" xfId="0" applyFont="1" applyFill="1" applyBorder="1" applyAlignment="1">
      <alignment horizontal="left" vertical="center" wrapText="1"/>
    </xf>
    <xf numFmtId="0" fontId="39" fillId="14" borderId="31" xfId="0" applyFont="1" applyFill="1" applyBorder="1" applyAlignment="1">
      <alignment horizontal="left" vertical="center" wrapText="1"/>
    </xf>
    <xf numFmtId="0" fontId="41" fillId="14" borderId="16"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32" fillId="5" borderId="36" xfId="0" applyFont="1" applyFill="1" applyBorder="1" applyAlignment="1" applyProtection="1">
      <alignment horizontal="left" vertical="center"/>
      <protection hidden="1"/>
    </xf>
    <xf numFmtId="0" fontId="32" fillId="5" borderId="30" xfId="0" applyFont="1" applyFill="1" applyBorder="1" applyAlignment="1" applyProtection="1">
      <alignment horizontal="left" vertical="center"/>
      <protection hidden="1"/>
    </xf>
    <xf numFmtId="0" fontId="2" fillId="14" borderId="39" xfId="0" applyFont="1" applyFill="1" applyBorder="1" applyAlignment="1" applyProtection="1">
      <alignment horizontal="left" vertical="center" wrapText="1"/>
      <protection hidden="1"/>
    </xf>
    <xf numFmtId="0" fontId="2" fillId="14" borderId="40" xfId="0" applyFont="1" applyFill="1" applyBorder="1" applyAlignment="1" applyProtection="1">
      <alignment horizontal="left" vertical="center" wrapText="1"/>
      <protection hidden="1"/>
    </xf>
    <xf numFmtId="0" fontId="2" fillId="14" borderId="41" xfId="0" applyFont="1" applyFill="1" applyBorder="1" applyAlignment="1" applyProtection="1">
      <alignment horizontal="left" vertical="center" wrapText="1"/>
      <protection hidden="1"/>
    </xf>
    <xf numFmtId="0" fontId="2" fillId="14" borderId="42" xfId="0" applyFont="1" applyFill="1" applyBorder="1" applyAlignment="1" applyProtection="1">
      <alignment horizontal="left" vertical="center" wrapText="1"/>
      <protection hidden="1"/>
    </xf>
    <xf numFmtId="0" fontId="2" fillId="14" borderId="17" xfId="0" applyFont="1" applyFill="1" applyBorder="1" applyAlignment="1" applyProtection="1">
      <alignment horizontal="left" vertical="center" wrapText="1"/>
      <protection hidden="1"/>
    </xf>
    <xf numFmtId="0" fontId="2" fillId="14" borderId="43" xfId="0" applyFont="1" applyFill="1" applyBorder="1" applyAlignment="1" applyProtection="1">
      <alignment horizontal="left" vertical="center" wrapText="1"/>
      <protection hidden="1"/>
    </xf>
    <xf numFmtId="0" fontId="2" fillId="14" borderId="44" xfId="0" applyFont="1" applyFill="1" applyBorder="1" applyAlignment="1" applyProtection="1">
      <alignment horizontal="left" vertical="center" wrapText="1"/>
      <protection hidden="1"/>
    </xf>
    <xf numFmtId="0" fontId="2" fillId="14" borderId="19" xfId="0" applyFont="1" applyFill="1" applyBorder="1" applyAlignment="1" applyProtection="1">
      <alignment horizontal="left" vertical="center" wrapText="1"/>
      <protection hidden="1"/>
    </xf>
    <xf numFmtId="0" fontId="2" fillId="14" borderId="45" xfId="0" applyFont="1" applyFill="1" applyBorder="1" applyAlignment="1" applyProtection="1">
      <alignment horizontal="left" vertical="center" wrapText="1"/>
      <protection hidden="1"/>
    </xf>
    <xf numFmtId="0" fontId="32" fillId="6" borderId="30" xfId="0" applyFont="1" applyFill="1" applyBorder="1" applyAlignment="1" applyProtection="1">
      <alignment horizontal="left" vertical="top"/>
      <protection locked="0" hidden="1"/>
    </xf>
    <xf numFmtId="0" fontId="45" fillId="12" borderId="16" xfId="0" applyFont="1" applyFill="1" applyBorder="1" applyAlignment="1">
      <alignment horizontal="left" vertical="top" wrapText="1"/>
    </xf>
    <xf numFmtId="0" fontId="45" fillId="12" borderId="31" xfId="0" applyFont="1" applyFill="1" applyBorder="1" applyAlignment="1">
      <alignment horizontal="left" vertical="top" wrapText="1"/>
    </xf>
    <xf numFmtId="0" fontId="45" fillId="12" borderId="32" xfId="0" applyFont="1" applyFill="1" applyBorder="1" applyAlignment="1">
      <alignment horizontal="left" vertical="top" wrapText="1"/>
    </xf>
    <xf numFmtId="0" fontId="33" fillId="12" borderId="15" xfId="0" applyFont="1" applyFill="1" applyBorder="1" applyAlignment="1">
      <alignment horizontal="left" vertical="top" wrapText="1"/>
    </xf>
    <xf numFmtId="0" fontId="33" fillId="12" borderId="73" xfId="0" applyFont="1" applyFill="1" applyBorder="1" applyAlignment="1">
      <alignment horizontal="left" vertical="top" wrapText="1"/>
    </xf>
    <xf numFmtId="0" fontId="33" fillId="12" borderId="74" xfId="0" applyFont="1" applyFill="1" applyBorder="1" applyAlignment="1">
      <alignment horizontal="left" vertical="top" wrapText="1"/>
    </xf>
    <xf numFmtId="0" fontId="35" fillId="6" borderId="60" xfId="0" applyFont="1" applyFill="1" applyBorder="1" applyAlignment="1" applyProtection="1">
      <alignment horizontal="left" vertical="top" wrapText="1"/>
      <protection locked="0"/>
    </xf>
    <xf numFmtId="0" fontId="0" fillId="6" borderId="94" xfId="0" applyFill="1" applyBorder="1" applyAlignment="1" applyProtection="1">
      <alignment horizontal="left" vertical="top" wrapText="1"/>
      <protection locked="0"/>
    </xf>
    <xf numFmtId="0" fontId="0" fillId="6" borderId="95" xfId="0" applyFill="1" applyBorder="1" applyAlignment="1" applyProtection="1">
      <alignment horizontal="left" vertical="top" wrapText="1"/>
      <protection locked="0"/>
    </xf>
    <xf numFmtId="0" fontId="0" fillId="6" borderId="96" xfId="0" applyFill="1" applyBorder="1" applyAlignment="1" applyProtection="1">
      <alignment horizontal="left" vertical="top" wrapText="1"/>
      <protection locked="0"/>
    </xf>
    <xf numFmtId="0" fontId="33" fillId="2" borderId="58" xfId="0" applyFont="1" applyFill="1" applyBorder="1" applyAlignment="1" applyProtection="1">
      <alignment horizontal="left" vertical="center" wrapText="1"/>
      <protection hidden="1"/>
    </xf>
    <xf numFmtId="0" fontId="33" fillId="2" borderId="101" xfId="0" applyFont="1" applyFill="1" applyBorder="1" applyAlignment="1" applyProtection="1">
      <alignment horizontal="left" vertical="center" wrapText="1"/>
      <protection hidden="1"/>
    </xf>
    <xf numFmtId="0" fontId="33" fillId="2" borderId="102" xfId="0" applyFont="1" applyFill="1" applyBorder="1" applyAlignment="1" applyProtection="1">
      <alignment horizontal="left" vertical="center" wrapText="1"/>
      <protection hidden="1"/>
    </xf>
    <xf numFmtId="0" fontId="33" fillId="2" borderId="103" xfId="0" applyFont="1" applyFill="1" applyBorder="1" applyAlignment="1" applyProtection="1">
      <alignment horizontal="left" vertical="center" wrapText="1"/>
      <protection hidden="1"/>
    </xf>
    <xf numFmtId="0" fontId="35" fillId="6" borderId="101" xfId="0" applyFont="1" applyFill="1" applyBorder="1" applyAlignment="1" applyProtection="1">
      <alignment horizontal="left" vertical="top" wrapText="1"/>
      <protection locked="0"/>
    </xf>
    <xf numFmtId="0" fontId="35" fillId="6" borderId="102" xfId="0" applyFont="1" applyFill="1" applyBorder="1" applyAlignment="1" applyProtection="1">
      <alignment horizontal="left" vertical="top" wrapText="1"/>
      <protection locked="0"/>
    </xf>
    <xf numFmtId="0" fontId="35" fillId="6" borderId="104" xfId="0" applyFont="1" applyFill="1" applyBorder="1" applyAlignment="1" applyProtection="1">
      <alignment horizontal="left" vertical="top" wrapText="1"/>
      <protection locked="0"/>
    </xf>
    <xf numFmtId="0" fontId="0" fillId="6" borderId="105" xfId="0" applyFill="1" applyBorder="1" applyAlignment="1" applyProtection="1">
      <alignment horizontal="left" vertical="top"/>
      <protection locked="0"/>
    </xf>
    <xf numFmtId="0" fontId="0" fillId="6" borderId="102" xfId="0" applyFill="1" applyBorder="1" applyAlignment="1" applyProtection="1">
      <alignment horizontal="left" vertical="top"/>
      <protection locked="0"/>
    </xf>
    <xf numFmtId="0" fontId="0" fillId="6" borderId="103" xfId="0" applyFill="1" applyBorder="1" applyAlignment="1" applyProtection="1">
      <alignment horizontal="left" vertical="top"/>
      <protection locked="0"/>
    </xf>
    <xf numFmtId="0" fontId="49" fillId="0" borderId="10" xfId="0" applyFont="1" applyFill="1" applyBorder="1" applyAlignment="1">
      <alignment horizontal="left" vertical="top" wrapText="1"/>
    </xf>
    <xf numFmtId="0" fontId="49" fillId="0" borderId="11" xfId="0" applyFont="1" applyFill="1" applyBorder="1" applyAlignment="1">
      <alignment horizontal="left" vertical="top" wrapText="1"/>
    </xf>
    <xf numFmtId="0" fontId="49" fillId="0" borderId="12" xfId="0" applyFont="1" applyFill="1" applyBorder="1" applyAlignment="1">
      <alignment horizontal="left" vertical="top" wrapText="1"/>
    </xf>
    <xf numFmtId="0" fontId="39" fillId="14" borderId="83" xfId="0" applyFont="1" applyFill="1" applyBorder="1" applyAlignment="1">
      <alignment horizontal="center" vertical="center" wrapText="1"/>
    </xf>
    <xf numFmtId="0" fontId="39" fillId="14" borderId="84" xfId="0" applyFont="1" applyFill="1" applyBorder="1" applyAlignment="1">
      <alignment horizontal="center" vertical="center" wrapText="1"/>
    </xf>
    <xf numFmtId="0" fontId="44" fillId="14" borderId="10" xfId="0" applyFont="1" applyFill="1" applyBorder="1" applyAlignment="1">
      <alignment horizontal="left" vertical="center" wrapText="1"/>
    </xf>
    <xf numFmtId="0" fontId="44" fillId="14" borderId="11" xfId="0" applyFont="1" applyFill="1" applyBorder="1" applyAlignment="1">
      <alignment horizontal="left" vertical="center" wrapText="1"/>
    </xf>
    <xf numFmtId="0" fontId="44" fillId="14" borderId="12" xfId="0" applyFont="1" applyFill="1" applyBorder="1" applyAlignment="1">
      <alignment horizontal="left" vertical="center" wrapText="1"/>
    </xf>
  </cellXfs>
  <cellStyles count="49">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Currency 2" xfId="4"/>
    <cellStyle name="Currency 3" xfId="5"/>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3" xfId="2"/>
    <cellStyle name="Input" xfId="14" builtinId="20" customBuiltin="1"/>
    <cellStyle name="Linked Cell" xfId="17" builtinId="24" customBuiltin="1"/>
    <cellStyle name="Neutral" xfId="13" builtinId="28" customBuiltin="1"/>
    <cellStyle name="Normal" xfId="0" builtinId="0"/>
    <cellStyle name="Normal 2" xfId="3"/>
    <cellStyle name="Normal_School_Type_Final_09" xfId="47"/>
    <cellStyle name="Note" xfId="20" builtinId="10" customBuiltin="1"/>
    <cellStyle name="Output" xfId="15" builtinId="21" customBuiltin="1"/>
    <cellStyle name="Percent" xfId="48" builtinId="5"/>
    <cellStyle name="Title" xfId="6" builtinId="15" customBuiltin="1"/>
    <cellStyle name="Total" xfId="22" builtinId="25" customBuiltin="1"/>
    <cellStyle name="Warning Text" xfId="19" builtinId="11" customBuiltin="1"/>
  </cellStyles>
  <dxfs count="16">
    <dxf>
      <fill>
        <patternFill>
          <bgColor rgb="FFC00000"/>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1" defaultTableStyle="TableStyleMedium2" defaultPivotStyle="PivotStyleLight16">
    <tableStyle name="Invisible" pivot="0" table="0" count="0"/>
  </tableStyles>
  <colors>
    <mruColors>
      <color rgb="FF0066FF"/>
      <color rgb="FF2B30F5"/>
      <color rgb="FF5224FC"/>
      <color rgb="FF0054D0"/>
      <color rgb="FFEAF1FA"/>
      <color rgb="FFF3ECD9"/>
      <color rgb="FFE12B45"/>
      <color rgb="FFFF0101"/>
      <color rgb="FFFAD6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Z$12" lockText="1" noThreeD="1"/>
</file>

<file path=xl/ctrlProps/ctrlProp2.xml><?xml version="1.0" encoding="utf-8"?>
<formControlPr xmlns="http://schemas.microsoft.com/office/spreadsheetml/2009/9/main" objectType="CheckBox" checked="Checked" fmlaLink="$Z$10" lockText="1" noThreeD="1"/>
</file>

<file path=xl/ctrlProps/ctrlProp3.xml><?xml version="1.0" encoding="utf-8"?>
<formControlPr xmlns="http://schemas.microsoft.com/office/spreadsheetml/2009/9/main" objectType="CheckBox" checked="Checked" fmlaLink="$Z$13" lockText="1" noThreeD="1"/>
</file>

<file path=xl/ctrlProps/ctrlProp4.xml><?xml version="1.0" encoding="utf-8"?>
<formControlPr xmlns="http://schemas.microsoft.com/office/spreadsheetml/2009/9/main" objectType="CheckBox" checked="Checked" fmlaLink="$Z$11" lockText="1" noThreeD="1"/>
</file>

<file path=xl/ctrlProps/ctrlProp5.xml><?xml version="1.0" encoding="utf-8"?>
<formControlPr xmlns="http://schemas.microsoft.com/office/spreadsheetml/2009/9/main" objectType="CheckBox" checked="Checked" fmlaLink="$Z$14" lockText="1" noThreeD="1"/>
</file>

<file path=xl/ctrlProps/ctrlProp6.xml><?xml version="1.0" encoding="utf-8"?>
<formControlPr xmlns="http://schemas.microsoft.com/office/spreadsheetml/2009/9/main" objectType="CheckBox" checked="Checked" fmlaLink="$Z$15" lockText="1" noThreeD="1"/>
</file>

<file path=xl/ctrlProps/ctrlProp7.xml><?xml version="1.0" encoding="utf-8"?>
<formControlPr xmlns="http://schemas.microsoft.com/office/spreadsheetml/2009/9/main" objectType="CheckBox" checked="Checked" fmlaLink="$Z$16" lockText="1" noThreeD="1"/>
</file>

<file path=xl/ctrlProps/ctrlProp8.xml><?xml version="1.0" encoding="utf-8"?>
<formControlPr xmlns="http://schemas.microsoft.com/office/spreadsheetml/2009/9/main" objectType="CheckBox" fmlaLink="$Z$17" lockText="1" noThreeD="1"/>
</file>

<file path=xl/ctrlProps/ctrlProp9.xml><?xml version="1.0" encoding="utf-8"?>
<formControlPr xmlns="http://schemas.microsoft.com/office/spreadsheetml/2009/9/main" objectType="CheckBox" fmlaLink="$Z$18" lockText="1" noThreeD="1"/>
</file>

<file path=xl/ctrlProps/ctrlProp10.xml><?xml version="1.0" encoding="utf-8"?>
<formControlPr xmlns="http://schemas.microsoft.com/office/spreadsheetml/2009/9/main" objectType="CheckBox" checked="Checked" fmlaLink="$Z$19" lockText="1" noThreeD="1"/>
</file>

<file path=xl/ctrlProps/ctrlProp11.xml><?xml version="1.0" encoding="utf-8"?>
<formControlPr xmlns="http://schemas.microsoft.com/office/spreadsheetml/2009/9/main" objectType="CheckBox" checked="Checked" fmlaLink="$Z$20"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cdc.gov/coronavirus/2019-ncov/community/schools-childcare/index.html"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11</xdr:row>
          <xdr:rowOff>28575</xdr:rowOff>
        </xdr:from>
        <xdr:to>
          <xdr:col>2</xdr:col>
          <xdr:colOff>404813</xdr:colOff>
          <xdr:row>11</xdr:row>
          <xdr:rowOff>257175</xdr:rowOff>
        </xdr:to>
        <xdr:sp macro="" textlink="">
          <xdr:nvSpPr>
            <xdr:cNvPr id="32769" name="Check Box 1" descr="CheckBox"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404813</xdr:colOff>
          <xdr:row>9</xdr:row>
          <xdr:rowOff>252413</xdr:rowOff>
        </xdr:to>
        <xdr:sp macro="" textlink="">
          <xdr:nvSpPr>
            <xdr:cNvPr id="32770" name="Check Box 2" descr="CheckBox"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28575</xdr:rowOff>
        </xdr:from>
        <xdr:to>
          <xdr:col>2</xdr:col>
          <xdr:colOff>404813</xdr:colOff>
          <xdr:row>12</xdr:row>
          <xdr:rowOff>257175</xdr:rowOff>
        </xdr:to>
        <xdr:sp macro="" textlink="">
          <xdr:nvSpPr>
            <xdr:cNvPr id="32771" name="Check Box 3" descr="CheckBox" hidden="1">
              <a:extLst>
                <a:ext uri="{63B3BB69-23CF-44E3-9099-C40C66FF867C}">
                  <a14:compatExt spid="_x0000_s32771"/>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2</xdr:col>
          <xdr:colOff>404813</xdr:colOff>
          <xdr:row>10</xdr:row>
          <xdr:rowOff>238125</xdr:rowOff>
        </xdr:to>
        <xdr:sp macro="" textlink="">
          <xdr:nvSpPr>
            <xdr:cNvPr id="32772" name="Check Box 4" descr="CheckBox" hidden="1">
              <a:extLst>
                <a:ext uri="{63B3BB69-23CF-44E3-9099-C40C66FF867C}">
                  <a14:compatExt spid="_x0000_s32772"/>
                </a:ext>
                <a:ext uri="{FF2B5EF4-FFF2-40B4-BE49-F238E27FC236}">
                  <a16:creationId xmlns:a16="http://schemas.microsoft.com/office/drawing/2014/main" id="{00000000-0008-0000-04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23813</xdr:rowOff>
        </xdr:from>
        <xdr:to>
          <xdr:col>2</xdr:col>
          <xdr:colOff>404813</xdr:colOff>
          <xdr:row>13</xdr:row>
          <xdr:rowOff>252413</xdr:rowOff>
        </xdr:to>
        <xdr:sp macro="" textlink="">
          <xdr:nvSpPr>
            <xdr:cNvPr id="32773" name="Check Box 5" descr="CheckBox"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9525</xdr:rowOff>
        </xdr:from>
        <xdr:to>
          <xdr:col>2</xdr:col>
          <xdr:colOff>404813</xdr:colOff>
          <xdr:row>14</xdr:row>
          <xdr:rowOff>252413</xdr:rowOff>
        </xdr:to>
        <xdr:sp macro="" textlink="">
          <xdr:nvSpPr>
            <xdr:cNvPr id="32774" name="Check Box 6" descr="CheckBox" hidden="1">
              <a:extLst>
                <a:ext uri="{63B3BB69-23CF-44E3-9099-C40C66FF867C}">
                  <a14:compatExt spid="_x0000_s32774"/>
                </a:ext>
                <a:ext uri="{FF2B5EF4-FFF2-40B4-BE49-F238E27FC236}">
                  <a16:creationId xmlns:a16="http://schemas.microsoft.com/office/drawing/2014/main" id="{00000000-0008-0000-04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9525</xdr:rowOff>
        </xdr:from>
        <xdr:to>
          <xdr:col>2</xdr:col>
          <xdr:colOff>404813</xdr:colOff>
          <xdr:row>15</xdr:row>
          <xdr:rowOff>252413</xdr:rowOff>
        </xdr:to>
        <xdr:sp macro="" textlink="">
          <xdr:nvSpPr>
            <xdr:cNvPr id="32775" name="Check Box 7" descr="CheckBox" hidden="1">
              <a:extLst>
                <a:ext uri="{63B3BB69-23CF-44E3-9099-C40C66FF867C}">
                  <a14:compatExt spid="_x0000_s32775"/>
                </a:ext>
                <a:ext uri="{FF2B5EF4-FFF2-40B4-BE49-F238E27FC236}">
                  <a16:creationId xmlns:a16="http://schemas.microsoft.com/office/drawing/2014/main" id="{00000000-0008-0000-04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9525</xdr:rowOff>
        </xdr:from>
        <xdr:to>
          <xdr:col>2</xdr:col>
          <xdr:colOff>404813</xdr:colOff>
          <xdr:row>16</xdr:row>
          <xdr:rowOff>252413</xdr:rowOff>
        </xdr:to>
        <xdr:sp macro="" textlink="">
          <xdr:nvSpPr>
            <xdr:cNvPr id="32776" name="Check Box 8" descr="CheckBox" hidden="1">
              <a:extLst>
                <a:ext uri="{63B3BB69-23CF-44E3-9099-C40C66FF867C}">
                  <a14:compatExt spid="_x0000_s32776"/>
                </a:ext>
                <a:ext uri="{FF2B5EF4-FFF2-40B4-BE49-F238E27FC236}">
                  <a16:creationId xmlns:a16="http://schemas.microsoft.com/office/drawing/2014/main" id="{00000000-0008-0000-04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9525</xdr:rowOff>
        </xdr:from>
        <xdr:to>
          <xdr:col>2</xdr:col>
          <xdr:colOff>404813</xdr:colOff>
          <xdr:row>17</xdr:row>
          <xdr:rowOff>252413</xdr:rowOff>
        </xdr:to>
        <xdr:sp macro="" textlink="">
          <xdr:nvSpPr>
            <xdr:cNvPr id="32777" name="Check Box 9" descr="CheckBox" hidden="1">
              <a:extLst>
                <a:ext uri="{63B3BB69-23CF-44E3-9099-C40C66FF867C}">
                  <a14:compatExt spid="_x0000_s32777"/>
                </a:ext>
                <a:ext uri="{FF2B5EF4-FFF2-40B4-BE49-F238E27FC236}">
                  <a16:creationId xmlns:a16="http://schemas.microsoft.com/office/drawing/2014/main" id="{00000000-0008-0000-04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9525</xdr:rowOff>
        </xdr:from>
        <xdr:to>
          <xdr:col>2</xdr:col>
          <xdr:colOff>404813</xdr:colOff>
          <xdr:row>18</xdr:row>
          <xdr:rowOff>252413</xdr:rowOff>
        </xdr:to>
        <xdr:sp macro="" textlink="">
          <xdr:nvSpPr>
            <xdr:cNvPr id="32778" name="Check Box 10" descr="CheckBox" hidden="1">
              <a:extLst>
                <a:ext uri="{63B3BB69-23CF-44E3-9099-C40C66FF867C}">
                  <a14:compatExt spid="_x0000_s32778"/>
                </a:ext>
                <a:ext uri="{FF2B5EF4-FFF2-40B4-BE49-F238E27FC236}">
                  <a16:creationId xmlns:a16="http://schemas.microsoft.com/office/drawing/2014/main" id="{00000000-0008-0000-04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9525</xdr:rowOff>
        </xdr:from>
        <xdr:to>
          <xdr:col>2</xdr:col>
          <xdr:colOff>404813</xdr:colOff>
          <xdr:row>20</xdr:row>
          <xdr:rowOff>61913</xdr:rowOff>
        </xdr:to>
        <xdr:sp macro="" textlink="">
          <xdr:nvSpPr>
            <xdr:cNvPr id="32779" name="Check Box 11" descr="CheckBox" hidden="1">
              <a:extLst>
                <a:ext uri="{63B3BB69-23CF-44E3-9099-C40C66FF867C}">
                  <a14:compatExt spid="_x0000_s32779"/>
                </a:ext>
                <a:ext uri="{FF2B5EF4-FFF2-40B4-BE49-F238E27FC236}">
                  <a16:creationId xmlns:a16="http://schemas.microsoft.com/office/drawing/2014/main" id="{00000000-0008-0000-04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485775</xdr:colOff>
      <xdr:row>7</xdr:row>
      <xdr:rowOff>152400</xdr:rowOff>
    </xdr:from>
    <xdr:to>
      <xdr:col>16</xdr:col>
      <xdr:colOff>142874</xdr:colOff>
      <xdr:row>12</xdr:row>
      <xdr:rowOff>9525</xdr:rowOff>
    </xdr:to>
    <xdr:sp macro="" textlink="">
      <xdr:nvSpPr>
        <xdr:cNvPr id="14" name="Speech Bubble: Rectangle 13">
          <a:extLst>
            <a:ext uri="{FF2B5EF4-FFF2-40B4-BE49-F238E27FC236}">
              <a16:creationId xmlns:a16="http://schemas.microsoft.com/office/drawing/2014/main" id="{00000000-0008-0000-0400-00000E000000}"/>
            </a:ext>
          </a:extLst>
        </xdr:cNvPr>
        <xdr:cNvSpPr/>
      </xdr:nvSpPr>
      <xdr:spPr>
        <a:xfrm>
          <a:off x="11991975" y="7258050"/>
          <a:ext cx="2257424" cy="1409700"/>
        </a:xfrm>
        <a:prstGeom prst="wedgeRectCallout">
          <a:avLst>
            <a:gd name="adj1" fmla="val -70680"/>
            <a:gd name="adj2" fmla="val -3587"/>
          </a:avLst>
        </a:prstGeom>
        <a:solidFill>
          <a:srgbClr val="FAD6F6"/>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baseline="0">
            <a:solidFill>
              <a:sysClr val="windowText" lastClr="000000"/>
            </a:solidFill>
          </a:endParaRPr>
        </a:p>
        <a:p>
          <a:pPr algn="l"/>
          <a:r>
            <a:rPr lang="en-US" sz="1200" b="1" baseline="0">
              <a:solidFill>
                <a:sysClr val="windowText" lastClr="000000"/>
              </a:solidFill>
            </a:rPr>
            <a:t>TIP:  </a:t>
          </a:r>
          <a:r>
            <a:rPr lang="en-US" sz="1050" baseline="0">
              <a:solidFill>
                <a:sysClr val="windowText" lastClr="000000"/>
              </a:solidFill>
            </a:rPr>
            <a:t>The cells in the right column will be </a:t>
          </a:r>
          <a:r>
            <a:rPr lang="en-US" sz="1050" baseline="0">
              <a:solidFill>
                <a:srgbClr val="C00000"/>
              </a:solidFill>
            </a:rPr>
            <a:t>red </a:t>
          </a:r>
          <a:r>
            <a:rPr lang="en-US" sz="1050" baseline="0">
              <a:solidFill>
                <a:sysClr val="windowText" lastClr="000000"/>
              </a:solidFill>
            </a:rPr>
            <a:t>until you either 1) check the box next to the stakeholder in the left-hand column or 2) write your plan to consult the stakeholder group in the left-hand column.</a:t>
          </a:r>
        </a:p>
      </xdr:txBody>
    </xdr:sp>
    <xdr:clientData/>
  </xdr:twoCellAnchor>
  <xdr:twoCellAnchor>
    <xdr:from>
      <xdr:col>12</xdr:col>
      <xdr:colOff>447675</xdr:colOff>
      <xdr:row>71</xdr:row>
      <xdr:rowOff>0</xdr:rowOff>
    </xdr:from>
    <xdr:to>
      <xdr:col>16</xdr:col>
      <xdr:colOff>104774</xdr:colOff>
      <xdr:row>72</xdr:row>
      <xdr:rowOff>66675</xdr:rowOff>
    </xdr:to>
    <xdr:sp macro="" textlink="">
      <xdr:nvSpPr>
        <xdr:cNvPr id="15" name="Speech Bubble: Rectangle 14">
          <a:hlinkClick xmlns:r="http://schemas.openxmlformats.org/officeDocument/2006/relationships" r:id="rId1"/>
          <a:extLst>
            <a:ext uri="{FF2B5EF4-FFF2-40B4-BE49-F238E27FC236}">
              <a16:creationId xmlns:a16="http://schemas.microsoft.com/office/drawing/2014/main" id="{00000000-0008-0000-0400-00000F000000}"/>
            </a:ext>
          </a:extLst>
        </xdr:cNvPr>
        <xdr:cNvSpPr/>
      </xdr:nvSpPr>
      <xdr:spPr>
        <a:xfrm>
          <a:off x="11553825" y="42748200"/>
          <a:ext cx="2466974" cy="1171575"/>
        </a:xfrm>
        <a:prstGeom prst="wedgeRectCallout">
          <a:avLst>
            <a:gd name="adj1" fmla="val -66509"/>
            <a:gd name="adj2" fmla="val -9224"/>
          </a:avLst>
        </a:prstGeom>
        <a:solidFill>
          <a:srgbClr val="FAD6F6"/>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baseline="0">
              <a:solidFill>
                <a:sysClr val="windowText" lastClr="000000"/>
              </a:solidFill>
            </a:rPr>
            <a:t>TIP:  </a:t>
          </a:r>
          <a:r>
            <a:rPr lang="en-US" sz="1050" baseline="0">
              <a:solidFill>
                <a:sysClr val="windowText" lastClr="000000"/>
              </a:solidFill>
            </a:rPr>
            <a:t>Note that your district is not required to adopt </a:t>
          </a:r>
          <a:r>
            <a:rPr lang="en-US" sz="1050" u="sng" baseline="0">
              <a:solidFill>
                <a:srgbClr val="5224FC"/>
              </a:solidFill>
            </a:rPr>
            <a:t>CDC school safety recommendations </a:t>
          </a:r>
          <a:r>
            <a:rPr lang="en-US" sz="1050" baseline="0">
              <a:solidFill>
                <a:sysClr val="windowText" lastClr="000000"/>
              </a:solidFill>
            </a:rPr>
            <a:t>to receive ESSER III funds. This data is being collected for reporting purposes.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C/Desktop/Work/ESSA/FY21%20ESSA%20Application/Final/FY21CAESSA.LEACOD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cx/Desktop/Consolidated%20Application%20Backups/PracticeFY18TI-LEACODE.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5.%20CEIS%2024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6.%20M3%2024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
      <sheetName val="3. Allocations and Flexing"/>
      <sheetName val="4. Private School Services"/>
      <sheetName val="5. Districtwide Strategies"/>
      <sheetName val="data"/>
      <sheetName val="ForImport"/>
      <sheetName val="6. Title I, A &amp; D Narrative"/>
      <sheetName val="7. Title I, A Reservations"/>
      <sheetName val="8. Title I, A School Funding"/>
      <sheetName val="9. Title I, Part A Budget "/>
      <sheetName val="10. Title II, Part A Narrative"/>
      <sheetName val="11. Title II, Part A Budget"/>
      <sheetName val="12. Title III, Part A Narrative"/>
      <sheetName val="13. Title III, Part A Budget"/>
      <sheetName val="14. Title IV, Part A Narrative"/>
      <sheetName val="15. Title IV, Part A Budget"/>
      <sheetName val="Schedule A"/>
      <sheetName val="Dropdowns"/>
      <sheetName val="DataLookupValues"/>
      <sheetName val="dataDistrictList"/>
      <sheetName val="dataSchoolInfo"/>
    </sheetNames>
    <sheetDataSet>
      <sheetData sheetId="0"/>
      <sheetData sheetId="1">
        <row r="10">
          <cell r="P10" t="str">
            <v>DIST</v>
          </cell>
        </row>
      </sheetData>
      <sheetData sheetId="2"/>
      <sheetData sheetId="3">
        <row r="11">
          <cell r="D11">
            <v>0</v>
          </cell>
        </row>
        <row r="33">
          <cell r="D33">
            <v>0</v>
          </cell>
        </row>
      </sheetData>
      <sheetData sheetId="4">
        <row r="22">
          <cell r="I22">
            <v>0</v>
          </cell>
          <cell r="J22">
            <v>0</v>
          </cell>
          <cell r="K22">
            <v>0</v>
          </cell>
          <cell r="L22">
            <v>0</v>
          </cell>
        </row>
      </sheetData>
      <sheetData sheetId="5"/>
      <sheetData sheetId="6"/>
      <sheetData sheetId="7"/>
      <sheetData sheetId="8"/>
      <sheetData sheetId="9">
        <row r="24">
          <cell r="G24">
            <v>0</v>
          </cell>
        </row>
        <row r="34">
          <cell r="G34">
            <v>0</v>
          </cell>
        </row>
        <row r="36">
          <cell r="G36">
            <v>0</v>
          </cell>
        </row>
      </sheetData>
      <sheetData sheetId="10">
        <row r="159">
          <cell r="L159">
            <v>0</v>
          </cell>
        </row>
        <row r="160">
          <cell r="U160">
            <v>0</v>
          </cell>
        </row>
      </sheetData>
      <sheetData sheetId="11">
        <row r="127">
          <cell r="AD127">
            <v>0</v>
          </cell>
        </row>
        <row r="128">
          <cell r="H128">
            <v>0</v>
          </cell>
          <cell r="X128">
            <v>0</v>
          </cell>
        </row>
      </sheetData>
      <sheetData sheetId="12"/>
      <sheetData sheetId="13">
        <row r="95">
          <cell r="AH95">
            <v>0</v>
          </cell>
          <cell r="AI95">
            <v>0</v>
          </cell>
          <cell r="AJ95">
            <v>0</v>
          </cell>
        </row>
        <row r="126">
          <cell r="AF126">
            <v>0</v>
          </cell>
        </row>
        <row r="127">
          <cell r="H127">
            <v>0</v>
          </cell>
          <cell r="Z127">
            <v>0</v>
          </cell>
        </row>
      </sheetData>
      <sheetData sheetId="14"/>
      <sheetData sheetId="15">
        <row r="129">
          <cell r="AG129">
            <v>0</v>
          </cell>
        </row>
        <row r="130">
          <cell r="H130">
            <v>0</v>
          </cell>
          <cell r="Z130">
            <v>0</v>
          </cell>
        </row>
      </sheetData>
      <sheetData sheetId="16"/>
      <sheetData sheetId="17">
        <row r="98">
          <cell r="AH98">
            <v>0</v>
          </cell>
          <cell r="AI98">
            <v>0</v>
          </cell>
          <cell r="AJ98">
            <v>0</v>
          </cell>
        </row>
        <row r="129">
          <cell r="AF129">
            <v>0</v>
          </cell>
        </row>
        <row r="130">
          <cell r="H130">
            <v>0</v>
          </cell>
          <cell r="Z130">
            <v>0</v>
          </cell>
        </row>
      </sheetData>
      <sheetData sheetId="18"/>
      <sheetData sheetId="19">
        <row r="2">
          <cell r="B2" t="str">
            <v>Select One</v>
          </cell>
          <cell r="C2" t="str">
            <v>Select One</v>
          </cell>
          <cell r="D2" t="str">
            <v>Select One</v>
          </cell>
          <cell r="F2" t="str">
            <v>SW</v>
          </cell>
          <cell r="H2" t="str">
            <v>Select One</v>
          </cell>
          <cell r="I2" t="str">
            <v>Select One</v>
          </cell>
          <cell r="L2" t="str">
            <v>Select One</v>
          </cell>
          <cell r="M2" t="str">
            <v>select</v>
          </cell>
        </row>
        <row r="3">
          <cell r="A3" t="str">
            <v>Select One</v>
          </cell>
          <cell r="B3" t="str">
            <v>ACCESS data</v>
          </cell>
          <cell r="C3" t="str">
            <v>Yes</v>
          </cell>
          <cell r="D3" t="str">
            <v>Using initial assessment materials purchased by TIII identified by private school personnel</v>
          </cell>
          <cell r="F3" t="str">
            <v>TA</v>
          </cell>
          <cell r="H3" t="str">
            <v>Eco Dis</v>
          </cell>
          <cell r="I3" t="str">
            <v>Recruiting diverse educators</v>
          </cell>
          <cell r="J3" t="str">
            <v>Select, if applicable</v>
          </cell>
          <cell r="K3" t="str">
            <v>Select One</v>
          </cell>
          <cell r="L3" t="str">
            <v>Attendance data (educators)</v>
          </cell>
          <cell r="M3" t="str">
            <v>per hour</v>
          </cell>
        </row>
        <row r="4">
          <cell r="A4" t="str">
            <v xml:space="preserve">Instruction-School day (public, K-12) </v>
          </cell>
          <cell r="B4" t="str">
            <v>Attendance data (educators)</v>
          </cell>
          <cell r="C4" t="str">
            <v>No</v>
          </cell>
          <cell r="D4" t="str">
            <v>Using initial assessment materials purchased by TIII identified by LEA trained personnel</v>
          </cell>
          <cell r="F4" t="str">
            <v>NT</v>
          </cell>
          <cell r="H4" t="str">
            <v>Free and Reduced Price Lunch/Meals Status</v>
          </cell>
          <cell r="I4" t="str">
            <v>Building a principal pipeline</v>
          </cell>
          <cell r="J4" t="str">
            <v>Title I, Part A</v>
          </cell>
          <cell r="K4" t="str">
            <v xml:space="preserve">Instruction-School day (public, K-12) </v>
          </cell>
          <cell r="L4" t="str">
            <v>Attendance data (students)</v>
          </cell>
          <cell r="M4" t="str">
            <v>per day</v>
          </cell>
        </row>
        <row r="5">
          <cell r="A5" t="str">
            <v xml:space="preserve">Instruction - Extended day/year (public, K-12) </v>
          </cell>
          <cell r="B5" t="str">
            <v>Attendance data (students)</v>
          </cell>
          <cell r="D5" t="str">
            <v>Identified by LEA by consultation agreement</v>
          </cell>
          <cell r="F5" t="str">
            <v>CL</v>
          </cell>
          <cell r="H5" t="str">
            <v>Other</v>
          </cell>
          <cell r="I5" t="str">
            <v>Strategically placing and/or screening  student teachers</v>
          </cell>
          <cell r="J5" t="str">
            <v>Title III, Part A</v>
          </cell>
          <cell r="K5" t="str">
            <v xml:space="preserve">Instruction - Extended day/year (public, K-12) </v>
          </cell>
          <cell r="L5" t="str">
            <v>College application, enrollment, and  completion data</v>
          </cell>
          <cell r="M5" t="str">
            <v>flat</v>
          </cell>
        </row>
        <row r="6">
          <cell r="A6" t="str">
            <v>High quality PD</v>
          </cell>
          <cell r="B6" t="str">
            <v xml:space="preserve">CHART reports </v>
          </cell>
          <cell r="D6" t="str">
            <v>Previously identified for services</v>
          </cell>
          <cell r="I6" t="str">
            <v>Training supervising practitioners</v>
          </cell>
          <cell r="J6" t="str">
            <v>Title IV, Part A</v>
          </cell>
          <cell r="K6" t="str">
            <v>High quality PD</v>
          </cell>
          <cell r="L6" t="str">
            <v>Discipline data</v>
          </cell>
        </row>
        <row r="7">
          <cell r="A7" t="str">
            <v>Data collection/management</v>
          </cell>
          <cell r="B7" t="str">
            <v>College application, enrollment, and  completion data</v>
          </cell>
          <cell r="C7" t="str">
            <v>Select One</v>
          </cell>
          <cell r="D7" t="str">
            <v xml:space="preserve">Previously identified student not yet proficient in English </v>
          </cell>
          <cell r="E7" t="str">
            <v>Select One</v>
          </cell>
          <cell r="I7" t="str">
            <v>Other</v>
          </cell>
          <cell r="K7" t="str">
            <v>Instructional technology</v>
          </cell>
          <cell r="L7" t="str">
            <v>School-based assessments</v>
          </cell>
        </row>
        <row r="8">
          <cell r="A8" t="str">
            <v>Homeless services</v>
          </cell>
          <cell r="B8" t="str">
            <v>DART reports</v>
          </cell>
          <cell r="C8" t="str">
            <v>Yes</v>
          </cell>
          <cell r="D8" t="str">
            <v>Other</v>
          </cell>
          <cell r="E8" t="str">
            <v>Improve quality of an existing program</v>
          </cell>
          <cell r="I8" t="str">
            <v>None of the above</v>
          </cell>
          <cell r="K8" t="str">
            <v>Parent, family and community engagement</v>
          </cell>
          <cell r="L8" t="str">
            <v>School-sponsored research</v>
          </cell>
        </row>
        <row r="9">
          <cell r="A9" t="str">
            <v>Instructional technology</v>
          </cell>
          <cell r="B9" t="str">
            <v>Discipline data</v>
          </cell>
          <cell r="C9" t="str">
            <v>No</v>
          </cell>
          <cell r="E9" t="str">
            <v>Increase access to an existing program</v>
          </cell>
          <cell r="J9" t="str">
            <v>Select, if applicable</v>
          </cell>
          <cell r="K9" t="str">
            <v>Social and emotional learning</v>
          </cell>
          <cell r="L9" t="str">
            <v>Educator evaluation data</v>
          </cell>
        </row>
        <row r="10">
          <cell r="A10" t="str">
            <v>Neglected or delinquent services</v>
          </cell>
          <cell r="B10" t="str">
            <v>District assessments</v>
          </cell>
          <cell r="C10" t="str">
            <v>N/A</v>
          </cell>
          <cell r="E10" t="str">
            <v>Implement  a new program</v>
          </cell>
          <cell r="I10" t="str">
            <v>Select One</v>
          </cell>
          <cell r="J10" t="str">
            <v>Title I, Part A</v>
          </cell>
          <cell r="K10" t="str">
            <v>Other</v>
          </cell>
          <cell r="L10" t="str">
            <v>Learning walks/teacher observations</v>
          </cell>
        </row>
        <row r="11">
          <cell r="A11" t="str">
            <v>Parent, family and community engagement</v>
          </cell>
          <cell r="B11" t="str">
            <v>District-sponsored research</v>
          </cell>
          <cell r="E11" t="str">
            <v>Professional Development: Increase capacity of staff to implement a program</v>
          </cell>
          <cell r="I11" t="str">
            <v>Training mentors</v>
          </cell>
          <cell r="J11" t="str">
            <v>Title II, Part A</v>
          </cell>
          <cell r="L11" t="str">
            <v>Peer-reviewed research</v>
          </cell>
        </row>
        <row r="12">
          <cell r="A12" t="str">
            <v>Planning and evaluation</v>
          </cell>
          <cell r="B12" t="str">
            <v>Educator evaluation data</v>
          </cell>
          <cell r="I12" t="str">
            <v>New administrator support</v>
          </cell>
          <cell r="J12" t="str">
            <v>Title III, Part A</v>
          </cell>
          <cell r="L12" t="str">
            <v>Student report cards</v>
          </cell>
        </row>
        <row r="13">
          <cell r="A13" t="str">
            <v>Pre-school activities</v>
          </cell>
          <cell r="B13" t="str">
            <v>Early Warning Indicator System (EWIS) data</v>
          </cell>
          <cell r="C13" t="str">
            <v>Select</v>
          </cell>
          <cell r="I13" t="str">
            <v>Supports for educators in Years 2 and 3</v>
          </cell>
          <cell r="K13" t="str">
            <v>Select One</v>
          </cell>
          <cell r="L13" t="str">
            <v>Surveys (student)</v>
          </cell>
        </row>
        <row r="14">
          <cell r="A14" t="str">
            <v>Program administration</v>
          </cell>
          <cell r="B14" t="str">
            <v>Learning walks/teacher observations</v>
          </cell>
          <cell r="C14" t="str">
            <v>Yes</v>
          </cell>
          <cell r="I14" t="str">
            <v>Cycles of observation and feedback</v>
          </cell>
          <cell r="K14" t="str">
            <v>Educator effectiveness PD</v>
          </cell>
          <cell r="L14" t="str">
            <v>Survey (educator)</v>
          </cell>
        </row>
        <row r="15">
          <cell r="A15" t="str">
            <v>Social and emotional learning</v>
          </cell>
          <cell r="B15" t="str">
            <v>MCAS data</v>
          </cell>
          <cell r="I15" t="str">
            <v>Cohort-based programming</v>
          </cell>
          <cell r="K15" t="str">
            <v>Social and emotional learning PD</v>
          </cell>
          <cell r="L15" t="str">
            <v>Surveys (other)</v>
          </cell>
        </row>
        <row r="16">
          <cell r="A16" t="str">
            <v>Student transportation</v>
          </cell>
          <cell r="B16" t="str">
            <v>Peer-reviewed research</v>
          </cell>
          <cell r="I16" t="str">
            <v>Retaining educators of color</v>
          </cell>
          <cell r="K16" t="str">
            <v>School climate PD</v>
          </cell>
          <cell r="L16" t="str">
            <v>Workforce outcomes data</v>
          </cell>
        </row>
        <row r="17">
          <cell r="A17" t="str">
            <v>Schoolwide Pool MTRS Salaries</v>
          </cell>
          <cell r="B17" t="str">
            <v xml:space="preserve">RADAR reports </v>
          </cell>
          <cell r="I17" t="str">
            <v>Other</v>
          </cell>
          <cell r="K17" t="str">
            <v>Inclusive practice PD</v>
          </cell>
          <cell r="L17" t="str">
            <v>Other</v>
          </cell>
        </row>
        <row r="18">
          <cell r="A18" t="str">
            <v>Schoolwide Pool Expenses</v>
          </cell>
          <cell r="B18" t="str">
            <v>Student report cards</v>
          </cell>
          <cell r="I18" t="str">
            <v>None of the above</v>
          </cell>
          <cell r="K18" t="str">
            <v>Other PD</v>
          </cell>
          <cell r="L18" t="str">
            <v>None</v>
          </cell>
        </row>
        <row r="19">
          <cell r="A19" t="str">
            <v>Other</v>
          </cell>
          <cell r="B19" t="str">
            <v>School accountability data</v>
          </cell>
        </row>
        <row r="20">
          <cell r="B20" t="str">
            <v>Student Learning Experience reports</v>
          </cell>
          <cell r="I20" t="str">
            <v>Select One</v>
          </cell>
        </row>
        <row r="21">
          <cell r="B21" t="str">
            <v>Survey  - School Climate (student)</v>
          </cell>
          <cell r="I21" t="str">
            <v>Implementing the new student learning indicator</v>
          </cell>
          <cell r="K21" t="str">
            <v>Select One</v>
          </cell>
        </row>
        <row r="22">
          <cell r="A22" t="str">
            <v>Select One</v>
          </cell>
          <cell r="B22" t="str">
            <v>Survey - School Climate (educator)</v>
          </cell>
          <cell r="I22" t="str">
            <v>Incorporating staff/student feedback</v>
          </cell>
          <cell r="K22" t="str">
            <v>Instruction Extended day/year</v>
          </cell>
        </row>
        <row r="23">
          <cell r="A23" t="str">
            <v xml:space="preserve">Induction and mentoring </v>
          </cell>
          <cell r="B23" t="str">
            <v>Surveys - Other</v>
          </cell>
          <cell r="I23" t="str">
            <v>Calibrating the judgments and ratings of evaluators</v>
          </cell>
          <cell r="K23" t="str">
            <v>Supplemental literacy materials</v>
          </cell>
        </row>
        <row r="24">
          <cell r="A24" t="str">
            <v>Instructional coaches</v>
          </cell>
          <cell r="B24" t="str">
            <v>Workforce outcomes data</v>
          </cell>
          <cell r="I24" t="str">
            <v>Other</v>
          </cell>
          <cell r="K24" t="str">
            <v>Assessment/screening materials</v>
          </cell>
        </row>
        <row r="25">
          <cell r="A25" t="str">
            <v xml:space="preserve">Curriculum Frameworks implementation </v>
          </cell>
          <cell r="B25" t="str">
            <v>Other</v>
          </cell>
          <cell r="I25" t="str">
            <v>None of the above</v>
          </cell>
          <cell r="K25" t="str">
            <v>Professional development</v>
          </cell>
        </row>
        <row r="26">
          <cell r="A26" t="str">
            <v>Educator effectiveness PD</v>
          </cell>
          <cell r="B26" t="str">
            <v>None</v>
          </cell>
          <cell r="K26" t="str">
            <v>Parent/Family Engagement for currently served TIII ELs</v>
          </cell>
        </row>
        <row r="27">
          <cell r="A27" t="str">
            <v>Social and emotional learning PD</v>
          </cell>
          <cell r="I27" t="str">
            <v>Select One</v>
          </cell>
          <cell r="K27" t="str">
            <v>Software for supplemental services during TIII extended day program</v>
          </cell>
        </row>
        <row r="28">
          <cell r="A28" t="str">
            <v>School climate PD</v>
          </cell>
          <cell r="I28" t="str">
            <v>Coaching supports to educators</v>
          </cell>
        </row>
        <row r="29">
          <cell r="A29" t="str">
            <v>Inclusive practice PD</v>
          </cell>
          <cell r="I29" t="str">
            <v>Teacher Led PD</v>
          </cell>
        </row>
        <row r="30">
          <cell r="A30" t="str">
            <v>Class size reduction</v>
          </cell>
          <cell r="B30" t="str">
            <v>Select One</v>
          </cell>
          <cell r="I30" t="str">
            <v>Curriculum-specific PD</v>
          </cell>
          <cell r="K30" t="str">
            <v>Select One</v>
          </cell>
        </row>
        <row r="31">
          <cell r="A31" t="str">
            <v>Program administration</v>
          </cell>
          <cell r="B31" t="str">
            <v>ACCESS data</v>
          </cell>
          <cell r="I31" t="str">
            <v>PD on data/ assessment</v>
          </cell>
          <cell r="K31" t="str">
            <v>Academic supports and personalized learning</v>
          </cell>
        </row>
        <row r="32">
          <cell r="A32" t="str">
            <v>Schoolwide Pool MTRS Salaries</v>
          </cell>
          <cell r="B32" t="str">
            <v>Attendance data (educators)</v>
          </cell>
          <cell r="I32" t="str">
            <v>Other</v>
          </cell>
          <cell r="K32" t="str">
            <v>Arts education activities</v>
          </cell>
        </row>
        <row r="33">
          <cell r="A33" t="str">
            <v>Schoolwide Pool Expenses</v>
          </cell>
          <cell r="B33" t="str">
            <v>Attendance data (students)</v>
          </cell>
          <cell r="I33" t="str">
            <v>None of the above</v>
          </cell>
          <cell r="K33" t="str">
            <v>College and career readiness activities</v>
          </cell>
        </row>
        <row r="34">
          <cell r="A34" t="str">
            <v>Other</v>
          </cell>
          <cell r="B34" t="str">
            <v xml:space="preserve">CHART reports </v>
          </cell>
          <cell r="K34" t="str">
            <v>Curriculum revision, training and implementation</v>
          </cell>
        </row>
        <row r="35">
          <cell r="B35" t="str">
            <v>College application, enrollment, and  completion data</v>
          </cell>
          <cell r="I35" t="str">
            <v>Select One</v>
          </cell>
          <cell r="K35" t="str">
            <v>Inclusion-related activities</v>
          </cell>
        </row>
        <row r="36">
          <cell r="B36" t="str">
            <v xml:space="preserve">DART reports </v>
          </cell>
          <cell r="I36" t="str">
            <v>Providing differentiated roles and opportunities</v>
          </cell>
          <cell r="K36" t="str">
            <v>School safety and student wellness activities</v>
          </cell>
        </row>
        <row r="37">
          <cell r="A37" t="str">
            <v>Select One</v>
          </cell>
          <cell r="B37" t="str">
            <v>Discipline data</v>
          </cell>
          <cell r="I37" t="str">
            <v>Facilitating recognition programs and/or events</v>
          </cell>
          <cell r="K37" t="str">
            <v>Service learning, civics and community engagement activities</v>
          </cell>
        </row>
        <row r="38">
          <cell r="A38" t="str">
            <v>Instruction Extended day/year</v>
          </cell>
          <cell r="B38" t="str">
            <v>District assessments</v>
          </cell>
          <cell r="I38" t="str">
            <v>Other</v>
          </cell>
          <cell r="K38" t="str">
            <v>Social emotional learning activities</v>
          </cell>
        </row>
        <row r="39">
          <cell r="A39" t="str">
            <v>Supplemental literacy materials</v>
          </cell>
          <cell r="B39" t="str">
            <v>District-sponsored research</v>
          </cell>
          <cell r="I39" t="str">
            <v>None of the above</v>
          </cell>
          <cell r="K39" t="str">
            <v>Strengthening school climate and culture</v>
          </cell>
        </row>
        <row r="40">
          <cell r="A40" t="str">
            <v>Assessment/screening materials</v>
          </cell>
          <cell r="B40" t="str">
            <v>Educator evaluation data</v>
          </cell>
          <cell r="K40" t="str">
            <v>Technology integration activities</v>
          </cell>
        </row>
        <row r="41">
          <cell r="A41" t="str">
            <v>Professional development</v>
          </cell>
          <cell r="B41" t="str">
            <v>Learning walks/teacher observations</v>
          </cell>
          <cell r="K41" t="str">
            <v>Other</v>
          </cell>
        </row>
        <row r="42">
          <cell r="A42" t="str">
            <v>Parent/Family Engagement for currently served TIII ELs</v>
          </cell>
          <cell r="B42" t="str">
            <v>MCAS data</v>
          </cell>
        </row>
        <row r="43">
          <cell r="A43" t="str">
            <v>Software for supplemental services during TIII extended day program</v>
          </cell>
          <cell r="B43" t="str">
            <v>Peer-reviewed research</v>
          </cell>
        </row>
        <row r="44">
          <cell r="A44" t="str">
            <v>Schoolwide Pool MTRS Salaries</v>
          </cell>
          <cell r="B44" t="str">
            <v>Schoolwide Pool MTRS Salaries</v>
          </cell>
        </row>
        <row r="45">
          <cell r="A45" t="str">
            <v>Schoolwide Pool Expenses</v>
          </cell>
          <cell r="B45" t="str">
            <v>Schoolwide Pool Expenses</v>
          </cell>
        </row>
        <row r="46">
          <cell r="A46" t="str">
            <v>Other</v>
          </cell>
          <cell r="B46" t="str">
            <v xml:space="preserve">RADAR reports </v>
          </cell>
        </row>
        <row r="47">
          <cell r="B47" t="str">
            <v>Referrals</v>
          </cell>
        </row>
        <row r="48">
          <cell r="B48" t="str">
            <v>Student Learning Experience reports</v>
          </cell>
        </row>
        <row r="49">
          <cell r="B49" t="str">
            <v>Student report cards</v>
          </cell>
        </row>
        <row r="50">
          <cell r="B50" t="str">
            <v>Survey  - School Climate (student)</v>
          </cell>
        </row>
        <row r="51">
          <cell r="B51" t="str">
            <v>Survey - School Climate (educator)</v>
          </cell>
        </row>
        <row r="52">
          <cell r="B52" t="str">
            <v>Survey -- Youth Risk</v>
          </cell>
        </row>
        <row r="53">
          <cell r="B53" t="str">
            <v>Surveys -- Other</v>
          </cell>
        </row>
        <row r="54">
          <cell r="B54" t="str">
            <v>Workforce outcomes data</v>
          </cell>
        </row>
        <row r="55">
          <cell r="B55" t="str">
            <v>Other</v>
          </cell>
        </row>
        <row r="56">
          <cell r="B56" t="str">
            <v>None</v>
          </cell>
        </row>
        <row r="66">
          <cell r="A66" t="str">
            <v>Select One</v>
          </cell>
        </row>
        <row r="67">
          <cell r="A67" t="str">
            <v xml:space="preserve">Grant Program Manager/Coordinator </v>
          </cell>
        </row>
        <row r="68">
          <cell r="A68" t="str">
            <v xml:space="preserve">Other </v>
          </cell>
        </row>
        <row r="70">
          <cell r="A70" t="str">
            <v>Select One</v>
          </cell>
        </row>
        <row r="71">
          <cell r="A71" t="str">
            <v xml:space="preserve">Classroom Teachers  </v>
          </cell>
        </row>
        <row r="72">
          <cell r="A72" t="str">
            <v xml:space="preserve">Instructional Coaches </v>
          </cell>
        </row>
        <row r="73">
          <cell r="A73" t="str">
            <v xml:space="preserve">Certified Specialist Teachers (providing individualized instruction)  </v>
          </cell>
        </row>
        <row r="74">
          <cell r="A74" t="str">
            <v xml:space="preserve">Instructional Coordinators and Team Leaders  </v>
          </cell>
        </row>
        <row r="75">
          <cell r="A75" t="str">
            <v xml:space="preserve">Medical / Therapeutic Services </v>
          </cell>
        </row>
        <row r="76">
          <cell r="A76" t="str">
            <v xml:space="preserve">Librarians and Media Center Directors </v>
          </cell>
        </row>
        <row r="77">
          <cell r="A77" t="str">
            <v xml:space="preserve">Professional Development Directors/Coordinators  </v>
          </cell>
        </row>
        <row r="78">
          <cell r="A78" t="str">
            <v xml:space="preserve">Guidance or School Adjustment Counselors, Social Workers  </v>
          </cell>
        </row>
        <row r="79">
          <cell r="A79" t="str">
            <v xml:space="preserve">Psychological Service Providers </v>
          </cell>
        </row>
        <row r="80">
          <cell r="A80" t="str">
            <v xml:space="preserve">School Physicians and School Nurses  </v>
          </cell>
        </row>
        <row r="81">
          <cell r="A81" t="str">
            <v xml:space="preserve">Other  </v>
          </cell>
        </row>
        <row r="83">
          <cell r="A83" t="str">
            <v>Select One</v>
          </cell>
        </row>
        <row r="84">
          <cell r="A84" t="str">
            <v xml:space="preserve">Non-Clerical Paraprofessionals/Instructional Assistants </v>
          </cell>
        </row>
        <row r="85">
          <cell r="A85" t="str">
            <v xml:space="preserve">Secretary/Bookkeeper/Clerical Support  </v>
          </cell>
        </row>
        <row r="86">
          <cell r="A86" t="str">
            <v>Parent Liaisons</v>
          </cell>
        </row>
        <row r="87">
          <cell r="A87" t="str">
            <v xml:space="preserve"> Other </v>
          </cell>
        </row>
        <row r="89">
          <cell r="A89" t="str">
            <v>Select One</v>
          </cell>
        </row>
        <row r="90">
          <cell r="A90" t="str">
            <v>Teacher/ Instructional Staff Professional Days</v>
          </cell>
        </row>
        <row r="91">
          <cell r="A91" t="str">
            <v xml:space="preserve">Administrators </v>
          </cell>
        </row>
        <row r="92">
          <cell r="A92" t="str">
            <v xml:space="preserve">Other </v>
          </cell>
        </row>
        <row r="93">
          <cell r="A93" t="str">
            <v>Support Staff</v>
          </cell>
        </row>
        <row r="95">
          <cell r="A95" t="str">
            <v>Select One</v>
          </cell>
        </row>
        <row r="96">
          <cell r="A96" t="str">
            <v>Grant Program Manager/Coordinator (supervisory)</v>
          </cell>
        </row>
        <row r="97">
          <cell r="A97" t="str">
            <v xml:space="preserve">Certified Classroom Teachers (providing group instruction) </v>
          </cell>
        </row>
        <row r="98">
          <cell r="A98" t="str">
            <v>Certified Specialist Teachers (providing individualized instruction)</v>
          </cell>
        </row>
        <row r="99">
          <cell r="A99" t="str">
            <v>Non-Clerical Paraprofessionals/Instructional Assistants</v>
          </cell>
        </row>
        <row r="100">
          <cell r="A100" t="str">
            <v xml:space="preserve">Other </v>
          </cell>
        </row>
        <row r="102">
          <cell r="A102" t="str">
            <v>Select One</v>
          </cell>
        </row>
        <row r="103">
          <cell r="A103" t="str">
            <v xml:space="preserve">Instructional Services </v>
          </cell>
        </row>
        <row r="104">
          <cell r="A104" t="str">
            <v xml:space="preserve">Consultants/Professional  Development for Teachers &amp; Support Staff </v>
          </cell>
        </row>
        <row r="105">
          <cell r="A105" t="str">
            <v>Substitutes (long and/or short term)</v>
          </cell>
        </row>
        <row r="106">
          <cell r="A106" t="str">
            <v>Non-Clerical Paraprofessionals/Instructional Assistants</v>
          </cell>
        </row>
        <row r="107">
          <cell r="A107" t="str">
            <v xml:space="preserve">Secretary/Bookkeeper/Clerical Support </v>
          </cell>
        </row>
        <row r="108">
          <cell r="A108" t="str">
            <v xml:space="preserve">Contracted Service Providers -- Private School Services </v>
          </cell>
        </row>
        <row r="109">
          <cell r="A109" t="str">
            <v xml:space="preserve">Contracted Services Providers -- Other Student Services </v>
          </cell>
        </row>
        <row r="110">
          <cell r="A110" t="str">
            <v xml:space="preserve">Other </v>
          </cell>
        </row>
        <row r="112">
          <cell r="A112" t="str">
            <v>Select One</v>
          </cell>
        </row>
        <row r="113">
          <cell r="A113" t="str">
            <v xml:space="preserve">Textbooks and Related Software/Media/Materials </v>
          </cell>
        </row>
        <row r="114">
          <cell r="A114" t="str">
            <v>Instructional Technology</v>
          </cell>
        </row>
        <row r="115">
          <cell r="A115" t="str">
            <v>Other Instructional Materials (non-testing/assessment)</v>
          </cell>
        </row>
        <row r="116">
          <cell r="A116" t="str">
            <v>Testing and Assessment Materials</v>
          </cell>
        </row>
        <row r="117">
          <cell r="A117" t="str">
            <v xml:space="preserve">General Classroom Supplies </v>
          </cell>
        </row>
        <row r="118">
          <cell r="A118" t="str">
            <v xml:space="preserve">Office Supplies  </v>
          </cell>
        </row>
        <row r="119">
          <cell r="A119" t="str">
            <v xml:space="preserve">Other </v>
          </cell>
        </row>
        <row r="121">
          <cell r="A121" t="str">
            <v>Select One</v>
          </cell>
        </row>
        <row r="122">
          <cell r="A122" t="str">
            <v>Memberships/Subscriptions</v>
          </cell>
        </row>
        <row r="123">
          <cell r="A123" t="str">
            <v xml:space="preserve">Advertising  </v>
          </cell>
        </row>
        <row r="124">
          <cell r="A124" t="str">
            <v xml:space="preserve">Student Transportation Services </v>
          </cell>
        </row>
        <row r="125">
          <cell r="A125" t="str">
            <v xml:space="preserve"> Rental/Lease of Equipment</v>
          </cell>
        </row>
        <row r="126">
          <cell r="A126" t="str">
            <v>Maintenance of Equipment</v>
          </cell>
        </row>
        <row r="127">
          <cell r="A127" t="str">
            <v xml:space="preserve">Maintenance of Technology </v>
          </cell>
        </row>
        <row r="128">
          <cell r="A128" t="str">
            <v xml:space="preserve">Tuition to Non-Public Schools </v>
          </cell>
        </row>
        <row r="129">
          <cell r="A129" t="str">
            <v xml:space="preserve">Tuition to Out-of-State Schools </v>
          </cell>
        </row>
        <row r="130">
          <cell r="A130" t="str">
            <v>Tuition to Collaboratives</v>
          </cell>
        </row>
        <row r="131">
          <cell r="A131" t="str">
            <v xml:space="preserve">Rental Lease of Buildings  </v>
          </cell>
        </row>
        <row r="132">
          <cell r="A132" t="str">
            <v xml:space="preserve">Utility Services/ Telephone </v>
          </cell>
        </row>
        <row r="133">
          <cell r="A133" t="str">
            <v xml:space="preserve">Other  </v>
          </cell>
        </row>
      </sheetData>
      <sheetData sheetId="20">
        <row r="9">
          <cell r="B9" t="str">
            <v>ADDR 2</v>
          </cell>
        </row>
        <row r="11">
          <cell r="B11" t="str">
            <v>March 2020 ENROLLED_sum</v>
          </cell>
          <cell r="D11" t="str">
            <v>March 2020 nElCOUNT_sum</v>
          </cell>
        </row>
        <row r="20">
          <cell r="B20" t="str">
            <v>HOMELESS, K-12</v>
          </cell>
        </row>
        <row r="21">
          <cell r="B21" t="str">
            <v>SLE Gaps?</v>
          </cell>
        </row>
        <row r="23">
          <cell r="B23" t="str">
            <v>FY21 Dist-Rev?</v>
          </cell>
        </row>
        <row r="24">
          <cell r="B24" t="str">
            <v>N or D Allocation?</v>
          </cell>
        </row>
      </sheetData>
      <sheetData sheetId="21">
        <row r="1">
          <cell r="A1">
            <v>1</v>
          </cell>
          <cell r="B1" t="str">
            <v>DISTRICT</v>
          </cell>
          <cell r="C1" t="str">
            <v>OrgName</v>
          </cell>
          <cell r="D1" t="str">
            <v>Org Type</v>
          </cell>
          <cell r="E1" t="str">
            <v>Function</v>
          </cell>
          <cell r="F1" t="str">
            <v>Contact Name</v>
          </cell>
          <cell r="G1" t="str">
            <v>ADDR 1</v>
          </cell>
          <cell r="H1" t="str">
            <v>ADDR 2</v>
          </cell>
          <cell r="I1" t="str">
            <v>City</v>
          </cell>
          <cell r="J1" t="str">
            <v>State</v>
          </cell>
          <cell r="K1" t="str">
            <v>Zip</v>
          </cell>
          <cell r="L1" t="str">
            <v>Liaison's Name</v>
          </cell>
          <cell r="M1" t="str">
            <v>Liaison's Number</v>
          </cell>
          <cell r="N1" t="str">
            <v>Liaison's Email</v>
          </cell>
          <cell r="P1" t="str">
            <v>March 2020 nElCOUNT_sum</v>
          </cell>
          <cell r="Q1" t="str">
            <v>March 2020 ENROLLED_sum</v>
          </cell>
          <cell r="R1" t="str">
            <v>HOMELESS, K-12</v>
          </cell>
          <cell r="S1" t="str">
            <v>SLE Gaps?</v>
          </cell>
          <cell r="T1" t="str">
            <v>FY21 Dist-Rev?</v>
          </cell>
          <cell r="U1" t="str">
            <v>N or D Allocation?</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t="str">
            <v/>
          </cell>
          <cell r="I2" t="str">
            <v>Worcester</v>
          </cell>
          <cell r="J2" t="str">
            <v>MA</v>
          </cell>
          <cell r="K2" t="str">
            <v>01606</v>
          </cell>
          <cell r="L2" t="str">
            <v>Colleen Holforty</v>
          </cell>
          <cell r="M2" t="str">
            <v>781-338-3522</v>
          </cell>
          <cell r="N2" t="str">
            <v>colleen.e.holforty@mass.gov</v>
          </cell>
          <cell r="P2">
            <v>163</v>
          </cell>
          <cell r="Q2">
            <v>1425</v>
          </cell>
          <cell r="R2">
            <v>13</v>
          </cell>
          <cell r="S2" t="str">
            <v>No</v>
          </cell>
          <cell r="T2" t="str">
            <v>Yes</v>
          </cell>
          <cell r="U2" t="str">
            <v>No</v>
          </cell>
        </row>
        <row r="3">
          <cell r="A3">
            <v>3</v>
          </cell>
          <cell r="B3" t="str">
            <v>00010000</v>
          </cell>
          <cell r="C3" t="str">
            <v>Abington</v>
          </cell>
          <cell r="D3" t="str">
            <v>Public School District</v>
          </cell>
          <cell r="E3" t="str">
            <v>Superintendent</v>
          </cell>
          <cell r="F3" t="str">
            <v>Peter Schafer</v>
          </cell>
          <cell r="G3" t="str">
            <v>1071 Washington St.</v>
          </cell>
          <cell r="H3" t="str">
            <v/>
          </cell>
          <cell r="I3" t="str">
            <v>Abington</v>
          </cell>
          <cell r="J3" t="str">
            <v>MA</v>
          </cell>
          <cell r="K3" t="str">
            <v>02351</v>
          </cell>
          <cell r="L3" t="str">
            <v>Alex Lilley</v>
          </cell>
          <cell r="M3" t="str">
            <v>781-338-6212</v>
          </cell>
          <cell r="N3" t="str">
            <v>alex.j.lilley@mass.gov</v>
          </cell>
          <cell r="P3">
            <v>142</v>
          </cell>
          <cell r="Q3">
            <v>2073</v>
          </cell>
          <cell r="R3">
            <v>9</v>
          </cell>
          <cell r="S3" t="str">
            <v>Yes</v>
          </cell>
          <cell r="T3" t="str">
            <v>No</v>
          </cell>
          <cell r="U3" t="str">
            <v>No</v>
          </cell>
        </row>
        <row r="4">
          <cell r="A4">
            <v>4</v>
          </cell>
          <cell r="B4" t="str">
            <v>04120000</v>
          </cell>
          <cell r="C4" t="str">
            <v>Academy Of the Pacific Rim Charter Public (District)</v>
          </cell>
          <cell r="D4" t="str">
            <v>Charter District</v>
          </cell>
          <cell r="E4" t="str">
            <v>Charter School Leader</v>
          </cell>
          <cell r="F4" t="str">
            <v>Spencer Blasdale</v>
          </cell>
          <cell r="G4" t="str">
            <v>1 Westinghouse Plaza Bldg B</v>
          </cell>
          <cell r="H4" t="str">
            <v/>
          </cell>
          <cell r="I4" t="str">
            <v>Hyde Park</v>
          </cell>
          <cell r="J4" t="str">
            <v>MA</v>
          </cell>
          <cell r="K4" t="str">
            <v>02136</v>
          </cell>
          <cell r="L4" t="str">
            <v>Colleen Holforty</v>
          </cell>
          <cell r="M4" t="str">
            <v>781-338-3522</v>
          </cell>
          <cell r="N4" t="str">
            <v>colleen.e.holforty@mass.gov</v>
          </cell>
          <cell r="P4">
            <v>60</v>
          </cell>
          <cell r="Q4">
            <v>538</v>
          </cell>
          <cell r="R4">
            <v>1</v>
          </cell>
          <cell r="S4" t="str">
            <v>No</v>
          </cell>
          <cell r="T4" t="str">
            <v>No</v>
          </cell>
          <cell r="U4" t="str">
            <v>No</v>
          </cell>
        </row>
        <row r="5">
          <cell r="A5">
            <v>5</v>
          </cell>
          <cell r="B5" t="str">
            <v>06000000</v>
          </cell>
          <cell r="C5" t="str">
            <v>Acton-Boxborough</v>
          </cell>
          <cell r="D5" t="str">
            <v>Public School District</v>
          </cell>
          <cell r="E5" t="str">
            <v>Superintendent</v>
          </cell>
          <cell r="F5" t="str">
            <v>Peter Light</v>
          </cell>
          <cell r="G5" t="str">
            <v>15 Charter Rd</v>
          </cell>
          <cell r="H5" t="str">
            <v/>
          </cell>
          <cell r="I5" t="str">
            <v>Acton</v>
          </cell>
          <cell r="J5" t="str">
            <v>MA</v>
          </cell>
          <cell r="K5" t="str">
            <v>01720</v>
          </cell>
          <cell r="L5" t="str">
            <v>Sue Mazzarella</v>
          </cell>
          <cell r="M5" t="str">
            <v>781-338-3587</v>
          </cell>
          <cell r="N5" t="str">
            <v>susan.mazzarella@mass.gov</v>
          </cell>
          <cell r="P5">
            <v>282</v>
          </cell>
          <cell r="Q5">
            <v>5404</v>
          </cell>
          <cell r="R5">
            <v>7</v>
          </cell>
          <cell r="S5" t="str">
            <v>Yes</v>
          </cell>
          <cell r="T5" t="str">
            <v>No</v>
          </cell>
          <cell r="U5" t="str">
            <v>No</v>
          </cell>
        </row>
        <row r="6">
          <cell r="A6">
            <v>6</v>
          </cell>
          <cell r="B6" t="str">
            <v>00030000</v>
          </cell>
          <cell r="C6" t="str">
            <v>Acushnet</v>
          </cell>
          <cell r="D6" t="str">
            <v>Public School District</v>
          </cell>
          <cell r="E6" t="str">
            <v>Superintendent</v>
          </cell>
          <cell r="F6" t="str">
            <v>Paula Bailey</v>
          </cell>
          <cell r="G6" t="str">
            <v>708 Middle Road</v>
          </cell>
          <cell r="H6" t="str">
            <v>Suite 1</v>
          </cell>
          <cell r="I6" t="str">
            <v>Acushnet</v>
          </cell>
          <cell r="J6" t="str">
            <v>MA</v>
          </cell>
          <cell r="K6" t="str">
            <v>02743</v>
          </cell>
          <cell r="L6" t="str">
            <v>Colleen Holforty</v>
          </cell>
          <cell r="M6" t="str">
            <v>781-338-3522</v>
          </cell>
          <cell r="N6" t="str">
            <v>colleen.e.holforty@mass.gov</v>
          </cell>
          <cell r="P6">
            <v>10</v>
          </cell>
          <cell r="Q6">
            <v>970</v>
          </cell>
          <cell r="R6">
            <v>1</v>
          </cell>
          <cell r="S6" t="str">
            <v>Yes</v>
          </cell>
          <cell r="T6" t="str">
            <v>No</v>
          </cell>
          <cell r="U6" t="str">
            <v>No</v>
          </cell>
        </row>
        <row r="7">
          <cell r="A7">
            <v>7</v>
          </cell>
          <cell r="B7" t="str">
            <v>06030000</v>
          </cell>
          <cell r="C7" t="str">
            <v>Adams-Cheshire</v>
          </cell>
          <cell r="D7" t="str">
            <v>Public School District</v>
          </cell>
          <cell r="E7" t="str">
            <v>Superintendent</v>
          </cell>
          <cell r="F7" t="str">
            <v>John Vosburgh</v>
          </cell>
          <cell r="G7" t="str">
            <v>191 Church St</v>
          </cell>
          <cell r="H7" t="str">
            <v/>
          </cell>
          <cell r="I7" t="str">
            <v>Cheshire</v>
          </cell>
          <cell r="J7" t="str">
            <v>MA</v>
          </cell>
          <cell r="K7" t="str">
            <v>01225</v>
          </cell>
          <cell r="L7" t="str">
            <v>Alex Lilley</v>
          </cell>
          <cell r="M7" t="str">
            <v>781-338-6212</v>
          </cell>
          <cell r="N7" t="str">
            <v>alex.j.lilley@mass.gov</v>
          </cell>
          <cell r="P7">
            <v>14</v>
          </cell>
          <cell r="Q7">
            <v>1060</v>
          </cell>
          <cell r="R7">
            <v>20</v>
          </cell>
          <cell r="S7" t="str">
            <v>Yes</v>
          </cell>
          <cell r="T7" t="str">
            <v>No</v>
          </cell>
          <cell r="U7" t="str">
            <v>No</v>
          </cell>
        </row>
        <row r="8">
          <cell r="A8">
            <v>8</v>
          </cell>
          <cell r="B8" t="str">
            <v>04300000</v>
          </cell>
          <cell r="C8" t="str">
            <v>Advanced Math and Science Academy Charter (District)</v>
          </cell>
          <cell r="D8" t="str">
            <v>Charter District</v>
          </cell>
          <cell r="E8" t="str">
            <v>Charter School Leader</v>
          </cell>
          <cell r="F8" t="str">
            <v>Anders Lewis</v>
          </cell>
          <cell r="G8" t="str">
            <v>201 Forest Street</v>
          </cell>
          <cell r="H8" t="str">
            <v/>
          </cell>
          <cell r="I8" t="str">
            <v>Marlborough</v>
          </cell>
          <cell r="J8" t="str">
            <v>MA</v>
          </cell>
          <cell r="K8" t="str">
            <v>01752</v>
          </cell>
          <cell r="L8" t="str">
            <v>Sue Mazzarella</v>
          </cell>
          <cell r="M8" t="str">
            <v>781-338-3587</v>
          </cell>
          <cell r="N8" t="str">
            <v>susan.mazzarella@mass.gov</v>
          </cell>
          <cell r="P8">
            <v>31</v>
          </cell>
          <cell r="Q8">
            <v>965</v>
          </cell>
          <cell r="R8">
            <v>0</v>
          </cell>
          <cell r="S8" t="str">
            <v>Yes</v>
          </cell>
          <cell r="T8" t="str">
            <v>Yes</v>
          </cell>
          <cell r="U8" t="str">
            <v>No</v>
          </cell>
        </row>
        <row r="9">
          <cell r="A9">
            <v>9</v>
          </cell>
          <cell r="B9" t="str">
            <v>00050000</v>
          </cell>
          <cell r="C9" t="str">
            <v>Agawam</v>
          </cell>
          <cell r="D9" t="str">
            <v>Public School District</v>
          </cell>
          <cell r="E9" t="str">
            <v>Superintendent</v>
          </cell>
          <cell r="F9" t="str">
            <v>Steven Lemanski</v>
          </cell>
          <cell r="G9" t="str">
            <v>1305 Springfield St</v>
          </cell>
          <cell r="H9" t="str">
            <v>Suite 1</v>
          </cell>
          <cell r="I9" t="str">
            <v>Feeding Hills</v>
          </cell>
          <cell r="J9" t="str">
            <v>MA</v>
          </cell>
          <cell r="K9" t="str">
            <v>01030</v>
          </cell>
          <cell r="L9" t="str">
            <v>Nancy Labrie</v>
          </cell>
          <cell r="M9" t="str">
            <v>781-338-3536</v>
          </cell>
          <cell r="N9" t="str">
            <v>nancy.h.labrie@mass.gov</v>
          </cell>
          <cell r="P9">
            <v>175</v>
          </cell>
          <cell r="Q9">
            <v>3540</v>
          </cell>
          <cell r="R9">
            <v>34</v>
          </cell>
          <cell r="S9" t="str">
            <v>Yes</v>
          </cell>
          <cell r="T9" t="str">
            <v>No</v>
          </cell>
          <cell r="U9" t="str">
            <v>No</v>
          </cell>
        </row>
        <row r="10">
          <cell r="A10">
            <v>10</v>
          </cell>
          <cell r="B10" t="str">
            <v>04090000</v>
          </cell>
          <cell r="C10" t="str">
            <v>Alma del Mar Charter School (District)</v>
          </cell>
          <cell r="D10" t="str">
            <v>Charter District</v>
          </cell>
          <cell r="E10" t="str">
            <v>Charter School Leader</v>
          </cell>
          <cell r="F10" t="str">
            <v>Alexa Teevens</v>
          </cell>
          <cell r="G10" t="str">
            <v>26 Madeira Avenue</v>
          </cell>
          <cell r="H10" t="str">
            <v/>
          </cell>
          <cell r="I10" t="str">
            <v>New Bedford</v>
          </cell>
          <cell r="J10" t="str">
            <v>MA</v>
          </cell>
          <cell r="K10" t="str">
            <v>02746</v>
          </cell>
          <cell r="L10" t="str">
            <v>Alex Chiu</v>
          </cell>
          <cell r="M10" t="str">
            <v>781-338-3586</v>
          </cell>
          <cell r="N10" t="str">
            <v>alexandria.w.chiu@mass.gov</v>
          </cell>
          <cell r="P10">
            <v>200</v>
          </cell>
          <cell r="Q10">
            <v>644</v>
          </cell>
          <cell r="R10">
            <v>0</v>
          </cell>
          <cell r="S10" t="str">
            <v>Yes</v>
          </cell>
          <cell r="T10" t="str">
            <v>No</v>
          </cell>
          <cell r="U10" t="str">
            <v>No</v>
          </cell>
        </row>
        <row r="11">
          <cell r="A11">
            <v>11</v>
          </cell>
          <cell r="B11" t="str">
            <v>00070000</v>
          </cell>
          <cell r="C11" t="str">
            <v>Amesbury</v>
          </cell>
          <cell r="D11" t="str">
            <v>Public School District</v>
          </cell>
          <cell r="E11" t="str">
            <v>Superintendent</v>
          </cell>
          <cell r="F11" t="str">
            <v>Jared Fulgoni</v>
          </cell>
          <cell r="G11" t="str">
            <v>5 Highland Street</v>
          </cell>
          <cell r="H11" t="str">
            <v/>
          </cell>
          <cell r="I11" t="str">
            <v>Amesbury</v>
          </cell>
          <cell r="J11" t="str">
            <v>MA</v>
          </cell>
          <cell r="K11" t="str">
            <v>01913</v>
          </cell>
          <cell r="L11" t="str">
            <v>Russ Fleming</v>
          </cell>
          <cell r="M11" t="str">
            <v>781-338-6259</v>
          </cell>
          <cell r="N11" t="str">
            <v>russellw.fleming@mass.gov</v>
          </cell>
          <cell r="P11">
            <v>37</v>
          </cell>
          <cell r="Q11">
            <v>1985</v>
          </cell>
          <cell r="R11">
            <v>43</v>
          </cell>
          <cell r="S11" t="str">
            <v>Yes</v>
          </cell>
          <cell r="T11" t="str">
            <v>No</v>
          </cell>
          <cell r="U11" t="str">
            <v>No</v>
          </cell>
        </row>
        <row r="12">
          <cell r="A12">
            <v>12</v>
          </cell>
          <cell r="B12" t="str">
            <v>00080000</v>
          </cell>
          <cell r="C12" t="str">
            <v>Amherst</v>
          </cell>
          <cell r="D12" t="str">
            <v>Public School District</v>
          </cell>
          <cell r="E12" t="str">
            <v>Superintendent</v>
          </cell>
          <cell r="F12" t="str">
            <v>Michael Morris</v>
          </cell>
          <cell r="G12" t="str">
            <v>170 Chestnut Street</v>
          </cell>
          <cell r="H12" t="str">
            <v/>
          </cell>
          <cell r="I12" t="str">
            <v>Amherst</v>
          </cell>
          <cell r="J12" t="str">
            <v>MA</v>
          </cell>
          <cell r="K12" t="str">
            <v>01002</v>
          </cell>
          <cell r="L12" t="str">
            <v>Ellie Rounds-Bloom</v>
          </cell>
          <cell r="M12" t="str">
            <v>781-338-3128</v>
          </cell>
          <cell r="N12" t="str">
            <v>eleanor.rounds@mass.gov</v>
          </cell>
          <cell r="P12">
            <v>171</v>
          </cell>
          <cell r="Q12">
            <v>1062</v>
          </cell>
          <cell r="R12">
            <v>39</v>
          </cell>
          <cell r="S12" t="str">
            <v>Yes</v>
          </cell>
          <cell r="T12" t="str">
            <v>No</v>
          </cell>
          <cell r="U12" t="str">
            <v>No</v>
          </cell>
        </row>
        <row r="13">
          <cell r="A13">
            <v>13</v>
          </cell>
          <cell r="B13" t="str">
            <v>06050000</v>
          </cell>
          <cell r="C13" t="str">
            <v>Amherst-Pelham</v>
          </cell>
          <cell r="D13" t="str">
            <v>Public School District</v>
          </cell>
          <cell r="E13" t="str">
            <v>Superintendent</v>
          </cell>
          <cell r="F13" t="str">
            <v>Michael Morris</v>
          </cell>
          <cell r="G13" t="str">
            <v>170 Chestnut Street</v>
          </cell>
          <cell r="H13" t="str">
            <v/>
          </cell>
          <cell r="I13" t="str">
            <v>Amherst</v>
          </cell>
          <cell r="J13" t="str">
            <v>MA</v>
          </cell>
          <cell r="K13" t="str">
            <v>01002</v>
          </cell>
          <cell r="L13" t="str">
            <v>Ellie Rounds-Bloom</v>
          </cell>
          <cell r="M13" t="str">
            <v>781-338-3128</v>
          </cell>
          <cell r="N13" t="str">
            <v>eleanor.rounds@mass.gov</v>
          </cell>
          <cell r="P13">
            <v>100</v>
          </cell>
          <cell r="Q13">
            <v>1330</v>
          </cell>
          <cell r="R13">
            <v>26</v>
          </cell>
          <cell r="S13" t="str">
            <v>Yes</v>
          </cell>
          <cell r="T13" t="str">
            <v>No</v>
          </cell>
          <cell r="U13" t="str">
            <v>No</v>
          </cell>
        </row>
        <row r="14">
          <cell r="A14">
            <v>14</v>
          </cell>
          <cell r="B14" t="str">
            <v>00090000</v>
          </cell>
          <cell r="C14" t="str">
            <v>Andover</v>
          </cell>
          <cell r="D14" t="str">
            <v>Public School District</v>
          </cell>
          <cell r="E14" t="str">
            <v>Superintendent</v>
          </cell>
          <cell r="F14" t="str">
            <v>Sheldon Berman</v>
          </cell>
          <cell r="G14" t="str">
            <v>36 Bartlet Street</v>
          </cell>
          <cell r="H14" t="str">
            <v/>
          </cell>
          <cell r="I14" t="str">
            <v>Andover</v>
          </cell>
          <cell r="J14" t="str">
            <v>MA</v>
          </cell>
          <cell r="K14" t="str">
            <v>01810</v>
          </cell>
          <cell r="L14" t="str">
            <v>Beth O'Connell</v>
          </cell>
          <cell r="M14" t="str">
            <v>781-338-3132</v>
          </cell>
          <cell r="N14" t="str">
            <v>elizabeth.a.o'connell@mass.gov</v>
          </cell>
          <cell r="P14">
            <v>187</v>
          </cell>
          <cell r="Q14">
            <v>5806</v>
          </cell>
          <cell r="R14">
            <v>13</v>
          </cell>
          <cell r="S14" t="str">
            <v>Yes</v>
          </cell>
          <cell r="T14" t="str">
            <v>No</v>
          </cell>
          <cell r="U14" t="str">
            <v>No</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t="str">
            <v/>
          </cell>
          <cell r="I15" t="str">
            <v>Fall River</v>
          </cell>
          <cell r="J15" t="str">
            <v>MA</v>
          </cell>
          <cell r="K15" t="str">
            <v>02724</v>
          </cell>
          <cell r="L15" t="str">
            <v>Julia Foodman</v>
          </cell>
          <cell r="M15" t="str">
            <v>781-338-3577</v>
          </cell>
          <cell r="N15" t="str">
            <v>julia.b.foodman@mass.gov</v>
          </cell>
          <cell r="P15">
            <v>124</v>
          </cell>
          <cell r="Q15">
            <v>500</v>
          </cell>
          <cell r="R15">
            <v>4</v>
          </cell>
          <cell r="S15" t="str">
            <v>No</v>
          </cell>
          <cell r="T15" t="str">
            <v>No</v>
          </cell>
          <cell r="U15" t="str">
            <v>No</v>
          </cell>
        </row>
        <row r="16">
          <cell r="A16">
            <v>16</v>
          </cell>
          <cell r="B16" t="str">
            <v>00100000</v>
          </cell>
          <cell r="C16" t="str">
            <v>Arlington</v>
          </cell>
          <cell r="D16" t="str">
            <v>Public School District</v>
          </cell>
          <cell r="E16" t="str">
            <v>Superintendent</v>
          </cell>
          <cell r="F16" t="str">
            <v>Kathleen Bodie</v>
          </cell>
          <cell r="G16" t="str">
            <v>869 Massachusetts Avenue</v>
          </cell>
          <cell r="H16" t="str">
            <v/>
          </cell>
          <cell r="I16" t="str">
            <v>Arlington</v>
          </cell>
          <cell r="J16" t="str">
            <v>MA</v>
          </cell>
          <cell r="K16" t="str">
            <v>02476</v>
          </cell>
          <cell r="L16" t="str">
            <v>Julia Foodman</v>
          </cell>
          <cell r="M16" t="str">
            <v>781-338-3577</v>
          </cell>
          <cell r="N16" t="str">
            <v>julia.b.foodman@mass.gov</v>
          </cell>
          <cell r="P16">
            <v>304</v>
          </cell>
          <cell r="Q16">
            <v>6029</v>
          </cell>
          <cell r="R16">
            <v>11</v>
          </cell>
          <cell r="S16" t="str">
            <v>Yes</v>
          </cell>
          <cell r="T16" t="str">
            <v>No</v>
          </cell>
          <cell r="U16" t="str">
            <v>No</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t="str">
            <v/>
          </cell>
          <cell r="I17" t="str">
            <v>Ashburnham</v>
          </cell>
          <cell r="J17" t="str">
            <v>MA</v>
          </cell>
          <cell r="K17" t="str">
            <v>01430</v>
          </cell>
          <cell r="L17" t="str">
            <v>Colleen Holforty</v>
          </cell>
          <cell r="M17" t="str">
            <v>781-338-3522</v>
          </cell>
          <cell r="N17" t="str">
            <v>colleen.e.holforty@mass.gov</v>
          </cell>
          <cell r="P17">
            <v>42</v>
          </cell>
          <cell r="Q17">
            <v>2323</v>
          </cell>
          <cell r="R17">
            <v>9</v>
          </cell>
          <cell r="S17" t="str">
            <v>Yes</v>
          </cell>
          <cell r="T17" t="str">
            <v>No</v>
          </cell>
          <cell r="U17" t="str">
            <v>No</v>
          </cell>
        </row>
        <row r="18">
          <cell r="A18">
            <v>18</v>
          </cell>
          <cell r="B18" t="str">
            <v>00140000</v>
          </cell>
          <cell r="C18" t="str">
            <v>Ashland</v>
          </cell>
          <cell r="D18" t="str">
            <v>Public School District</v>
          </cell>
          <cell r="E18" t="str">
            <v>Superintendent</v>
          </cell>
          <cell r="F18" t="str">
            <v>James Adams</v>
          </cell>
          <cell r="G18" t="str">
            <v>87 West Union Street</v>
          </cell>
          <cell r="H18" t="str">
            <v/>
          </cell>
          <cell r="I18" t="str">
            <v>Ashland</v>
          </cell>
          <cell r="J18" t="str">
            <v>MA</v>
          </cell>
          <cell r="K18" t="str">
            <v>01721</v>
          </cell>
          <cell r="L18" t="str">
            <v>Alex Lilley</v>
          </cell>
          <cell r="M18" t="str">
            <v>781-338-6212</v>
          </cell>
          <cell r="N18" t="str">
            <v>alex.j.lilley@mass.gov</v>
          </cell>
          <cell r="P18">
            <v>194</v>
          </cell>
          <cell r="Q18">
            <v>2802</v>
          </cell>
          <cell r="R18">
            <v>14</v>
          </cell>
          <cell r="S18" t="str">
            <v>No</v>
          </cell>
          <cell r="T18" t="str">
            <v>No</v>
          </cell>
          <cell r="U18" t="str">
            <v>No</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t="str">
            <v/>
          </cell>
          <cell r="I19" t="str">
            <v>Marlborough</v>
          </cell>
          <cell r="J19" t="str">
            <v>MA</v>
          </cell>
          <cell r="K19" t="str">
            <v>01752</v>
          </cell>
          <cell r="L19" t="str">
            <v>Ellie Rounds-Bloom</v>
          </cell>
          <cell r="M19" t="str">
            <v>781-338-3128</v>
          </cell>
          <cell r="N19" t="str">
            <v>eleanor.rounds@mass.gov</v>
          </cell>
          <cell r="P19">
            <v>45</v>
          </cell>
          <cell r="Q19">
            <v>1123</v>
          </cell>
          <cell r="R19">
            <v>8</v>
          </cell>
          <cell r="S19" t="str">
            <v>Yes</v>
          </cell>
          <cell r="T19" t="str">
            <v>No</v>
          </cell>
          <cell r="U19" t="str">
            <v>No</v>
          </cell>
        </row>
        <row r="20">
          <cell r="A20">
            <v>20</v>
          </cell>
          <cell r="B20" t="str">
            <v>06150000</v>
          </cell>
          <cell r="C20" t="str">
            <v>Athol-Royalston</v>
          </cell>
          <cell r="D20" t="str">
            <v>Public School District</v>
          </cell>
          <cell r="E20" t="str">
            <v>Superintendent</v>
          </cell>
          <cell r="F20" t="str">
            <v>Darcy Fernandes</v>
          </cell>
          <cell r="G20" t="str">
            <v>1062 Pleasant Street</v>
          </cell>
          <cell r="H20" t="str">
            <v/>
          </cell>
          <cell r="I20" t="str">
            <v>Athol</v>
          </cell>
          <cell r="J20" t="str">
            <v>MA</v>
          </cell>
          <cell r="K20" t="str">
            <v>01331</v>
          </cell>
          <cell r="L20" t="str">
            <v>Nancy Labrie</v>
          </cell>
          <cell r="M20" t="str">
            <v>781-338-3536</v>
          </cell>
          <cell r="N20" t="str">
            <v>nancy.h.labrie@mass.gov</v>
          </cell>
          <cell r="P20">
            <v>39</v>
          </cell>
          <cell r="Q20">
            <v>1468</v>
          </cell>
          <cell r="R20">
            <v>21</v>
          </cell>
          <cell r="S20" t="str">
            <v>No</v>
          </cell>
          <cell r="T20" t="str">
            <v>No</v>
          </cell>
          <cell r="U20" t="str">
            <v>No</v>
          </cell>
        </row>
        <row r="21">
          <cell r="A21">
            <v>21</v>
          </cell>
          <cell r="B21" t="str">
            <v>04910000</v>
          </cell>
          <cell r="C21" t="str">
            <v>Atlantis Charter (District)</v>
          </cell>
          <cell r="D21" t="str">
            <v>Charter District</v>
          </cell>
          <cell r="E21" t="str">
            <v>Charter School Leader</v>
          </cell>
          <cell r="F21" t="str">
            <v>Robert Beatty</v>
          </cell>
          <cell r="G21" t="str">
            <v>991 Jefferson St</v>
          </cell>
          <cell r="H21" t="str">
            <v/>
          </cell>
          <cell r="I21" t="str">
            <v>Fall River</v>
          </cell>
          <cell r="J21" t="str">
            <v>MA</v>
          </cell>
          <cell r="K21" t="str">
            <v>02721</v>
          </cell>
          <cell r="L21" t="str">
            <v>Alex Chiu</v>
          </cell>
          <cell r="M21" t="str">
            <v>781-338-3586</v>
          </cell>
          <cell r="N21" t="str">
            <v>alexandria.w.chiu@mass.gov</v>
          </cell>
          <cell r="P21">
            <v>172</v>
          </cell>
          <cell r="Q21">
            <v>1304</v>
          </cell>
          <cell r="R21">
            <v>13</v>
          </cell>
          <cell r="S21" t="str">
            <v>Yes</v>
          </cell>
          <cell r="T21" t="str">
            <v>No</v>
          </cell>
          <cell r="U21" t="str">
            <v>No</v>
          </cell>
        </row>
        <row r="22">
          <cell r="A22">
            <v>22</v>
          </cell>
          <cell r="B22" t="str">
            <v>00160000</v>
          </cell>
          <cell r="C22" t="str">
            <v>Attleboro</v>
          </cell>
          <cell r="D22" t="str">
            <v>Public School District</v>
          </cell>
          <cell r="E22" t="str">
            <v>Superintendent</v>
          </cell>
          <cell r="F22" t="str">
            <v>David Sawyer</v>
          </cell>
          <cell r="G22" t="str">
            <v>100 Rathbun Willard Drive</v>
          </cell>
          <cell r="H22" t="str">
            <v/>
          </cell>
          <cell r="I22" t="str">
            <v>Attleboro</v>
          </cell>
          <cell r="J22" t="str">
            <v>MA</v>
          </cell>
          <cell r="K22" t="str">
            <v>02703</v>
          </cell>
          <cell r="L22" t="str">
            <v>Alex Chiu</v>
          </cell>
          <cell r="M22" t="str">
            <v>781-338-3586</v>
          </cell>
          <cell r="N22" t="str">
            <v>alexandria.w.chiu@mass.gov</v>
          </cell>
          <cell r="P22">
            <v>337</v>
          </cell>
          <cell r="Q22">
            <v>5840</v>
          </cell>
          <cell r="R22">
            <v>100</v>
          </cell>
          <cell r="S22" t="str">
            <v>Yes</v>
          </cell>
          <cell r="T22" t="str">
            <v>No</v>
          </cell>
          <cell r="U22" t="str">
            <v>Yes</v>
          </cell>
        </row>
        <row r="23">
          <cell r="A23">
            <v>23</v>
          </cell>
          <cell r="B23" t="str">
            <v>00170000</v>
          </cell>
          <cell r="C23" t="str">
            <v>Auburn</v>
          </cell>
          <cell r="D23" t="str">
            <v>Public School District</v>
          </cell>
          <cell r="E23" t="str">
            <v>Superintendent</v>
          </cell>
          <cell r="F23" t="str">
            <v>Maryellen Brunelle</v>
          </cell>
          <cell r="G23" t="str">
            <v>5 West Street</v>
          </cell>
          <cell r="H23" t="str">
            <v/>
          </cell>
          <cell r="I23" t="str">
            <v>Auburn</v>
          </cell>
          <cell r="J23" t="str">
            <v>MA</v>
          </cell>
          <cell r="K23" t="str">
            <v>01501</v>
          </cell>
          <cell r="L23" t="str">
            <v>Colleen Holforty</v>
          </cell>
          <cell r="M23" t="str">
            <v>781-338-3522</v>
          </cell>
          <cell r="N23" t="str">
            <v>colleen.e.holforty@mass.gov</v>
          </cell>
          <cell r="P23">
            <v>63</v>
          </cell>
          <cell r="Q23">
            <v>2538</v>
          </cell>
          <cell r="R23">
            <v>19</v>
          </cell>
          <cell r="S23" t="str">
            <v>Yes</v>
          </cell>
          <cell r="T23" t="str">
            <v>No</v>
          </cell>
          <cell r="U23" t="str">
            <v>No</v>
          </cell>
        </row>
        <row r="24">
          <cell r="A24">
            <v>24</v>
          </cell>
          <cell r="B24" t="str">
            <v>00180000</v>
          </cell>
          <cell r="C24" t="str">
            <v>Avon</v>
          </cell>
          <cell r="D24" t="str">
            <v>Public School District</v>
          </cell>
          <cell r="E24" t="str">
            <v>Superintendent</v>
          </cell>
          <cell r="F24" t="str">
            <v>Christine Godino</v>
          </cell>
          <cell r="G24" t="str">
            <v>1 Patrick Clark Drive</v>
          </cell>
          <cell r="H24" t="str">
            <v/>
          </cell>
          <cell r="I24" t="str">
            <v>Avon</v>
          </cell>
          <cell r="J24" t="str">
            <v>MA</v>
          </cell>
          <cell r="K24" t="str">
            <v>02322</v>
          </cell>
          <cell r="L24" t="str">
            <v>Nancy Labrie</v>
          </cell>
          <cell r="M24" t="str">
            <v>781-338-3536</v>
          </cell>
          <cell r="N24" t="str">
            <v>nancy.h.labrie@mass.gov</v>
          </cell>
          <cell r="P24">
            <v>32</v>
          </cell>
          <cell r="Q24">
            <v>704</v>
          </cell>
          <cell r="R24">
            <v>5</v>
          </cell>
          <cell r="S24" t="str">
            <v>No</v>
          </cell>
          <cell r="T24" t="str">
            <v>No</v>
          </cell>
          <cell r="U24" t="str">
            <v>No</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t="str">
            <v/>
          </cell>
          <cell r="I25" t="str">
            <v>Ayer</v>
          </cell>
          <cell r="J25" t="str">
            <v>MA</v>
          </cell>
          <cell r="K25" t="str">
            <v>01432</v>
          </cell>
          <cell r="L25" t="str">
            <v>Russ Fleming</v>
          </cell>
          <cell r="M25" t="str">
            <v>781-338-6259</v>
          </cell>
          <cell r="N25" t="str">
            <v>russellw.fleming@mass.gov</v>
          </cell>
          <cell r="P25">
            <v>65</v>
          </cell>
          <cell r="Q25">
            <v>1629</v>
          </cell>
          <cell r="R25">
            <v>11</v>
          </cell>
          <cell r="S25" t="str">
            <v>Yes</v>
          </cell>
          <cell r="T25" t="str">
            <v>No</v>
          </cell>
          <cell r="U25" t="str">
            <v>No</v>
          </cell>
        </row>
        <row r="26">
          <cell r="A26">
            <v>26</v>
          </cell>
          <cell r="B26" t="str">
            <v>00200000</v>
          </cell>
          <cell r="C26" t="str">
            <v>Barnstable</v>
          </cell>
          <cell r="D26" t="str">
            <v>Public School District</v>
          </cell>
          <cell r="E26" t="str">
            <v>Superintendent</v>
          </cell>
          <cell r="F26" t="str">
            <v>Meg Mayo-Brown</v>
          </cell>
          <cell r="G26" t="str">
            <v>P O Box 955</v>
          </cell>
          <cell r="H26" t="str">
            <v/>
          </cell>
          <cell r="I26" t="str">
            <v>Hyannis</v>
          </cell>
          <cell r="J26" t="str">
            <v>MA</v>
          </cell>
          <cell r="K26" t="str">
            <v>02601</v>
          </cell>
          <cell r="L26" t="str">
            <v>Alex Chiu</v>
          </cell>
          <cell r="M26" t="str">
            <v>781-338-3586</v>
          </cell>
          <cell r="N26" t="str">
            <v>alexandria.w.chiu@mass.gov</v>
          </cell>
          <cell r="P26">
            <v>664</v>
          </cell>
          <cell r="Q26">
            <v>4946</v>
          </cell>
          <cell r="R26">
            <v>56</v>
          </cell>
          <cell r="S26" t="str">
            <v>Yes</v>
          </cell>
          <cell r="T26" t="str">
            <v>No</v>
          </cell>
          <cell r="U26" t="str">
            <v>No</v>
          </cell>
        </row>
        <row r="27">
          <cell r="A27">
            <v>27</v>
          </cell>
          <cell r="B27" t="str">
            <v>35020000</v>
          </cell>
          <cell r="C27" t="str">
            <v>Baystate Academy Charter Public School (District)</v>
          </cell>
          <cell r="D27" t="str">
            <v>Charter District</v>
          </cell>
          <cell r="E27" t="str">
            <v>Charter School Leader</v>
          </cell>
          <cell r="F27" t="str">
            <v>Timothy Sneed</v>
          </cell>
          <cell r="G27" t="str">
            <v>2001 Roosevelt Avenue</v>
          </cell>
          <cell r="H27" t="str">
            <v/>
          </cell>
          <cell r="I27" t="str">
            <v>Springfield</v>
          </cell>
          <cell r="J27" t="str">
            <v>MA</v>
          </cell>
          <cell r="K27" t="str">
            <v>01104</v>
          </cell>
          <cell r="L27" t="str">
            <v>Beth O'Connell</v>
          </cell>
          <cell r="M27" t="str">
            <v>781-338-3132</v>
          </cell>
          <cell r="N27" t="str">
            <v>elizabeth.a.o'connell@mass.gov</v>
          </cell>
          <cell r="P27">
            <v>42</v>
          </cell>
          <cell r="Q27">
            <v>463</v>
          </cell>
          <cell r="R27">
            <v>8</v>
          </cell>
          <cell r="S27" t="str">
            <v>Yes</v>
          </cell>
          <cell r="T27" t="str">
            <v>No</v>
          </cell>
          <cell r="U27" t="str">
            <v>No</v>
          </cell>
        </row>
        <row r="28">
          <cell r="A28">
            <v>28</v>
          </cell>
          <cell r="B28" t="str">
            <v>00230000</v>
          </cell>
          <cell r="C28" t="str">
            <v>Bedford</v>
          </cell>
          <cell r="D28" t="str">
            <v>Public School District</v>
          </cell>
          <cell r="E28" t="str">
            <v>Superintendent</v>
          </cell>
          <cell r="F28" t="str">
            <v>Jonathan Sills</v>
          </cell>
          <cell r="G28" t="str">
            <v>97 McMahon Road</v>
          </cell>
          <cell r="H28" t="str">
            <v/>
          </cell>
          <cell r="I28" t="str">
            <v>Bedford</v>
          </cell>
          <cell r="J28" t="str">
            <v>MA</v>
          </cell>
          <cell r="K28" t="str">
            <v>01730</v>
          </cell>
          <cell r="L28" t="str">
            <v>Julia Foodman</v>
          </cell>
          <cell r="M28" t="str">
            <v>781-338-3577</v>
          </cell>
          <cell r="N28" t="str">
            <v>julia.b.foodman@mass.gov</v>
          </cell>
          <cell r="P28">
            <v>136</v>
          </cell>
          <cell r="Q28">
            <v>2666</v>
          </cell>
          <cell r="R28">
            <v>1</v>
          </cell>
          <cell r="S28" t="str">
            <v>Yes</v>
          </cell>
          <cell r="T28" t="str">
            <v>No</v>
          </cell>
          <cell r="U28" t="str">
            <v>No</v>
          </cell>
        </row>
        <row r="29">
          <cell r="A29">
            <v>29</v>
          </cell>
          <cell r="B29" t="str">
            <v>00240000</v>
          </cell>
          <cell r="C29" t="str">
            <v>Belchertown</v>
          </cell>
          <cell r="D29" t="str">
            <v>Public School District</v>
          </cell>
          <cell r="E29" t="str">
            <v>Superintendent</v>
          </cell>
          <cell r="F29" t="str">
            <v>Karol Coffin</v>
          </cell>
          <cell r="G29" t="str">
            <v>PO Box 841</v>
          </cell>
          <cell r="H29" t="str">
            <v/>
          </cell>
          <cell r="I29" t="str">
            <v>Belchertown</v>
          </cell>
          <cell r="J29" t="str">
            <v>MA</v>
          </cell>
          <cell r="K29" t="str">
            <v>01007</v>
          </cell>
          <cell r="L29" t="str">
            <v>Beth O'Connell</v>
          </cell>
          <cell r="M29" t="str">
            <v>781-338-3132</v>
          </cell>
          <cell r="N29" t="str">
            <v>elizabeth.a.o'connell@mass.gov</v>
          </cell>
          <cell r="P29">
            <v>20</v>
          </cell>
          <cell r="Q29">
            <v>2206</v>
          </cell>
          <cell r="R29">
            <v>15</v>
          </cell>
          <cell r="S29" t="str">
            <v>Yes</v>
          </cell>
          <cell r="T29" t="str">
            <v>No</v>
          </cell>
          <cell r="U29" t="str">
            <v>No</v>
          </cell>
        </row>
        <row r="30">
          <cell r="A30">
            <v>30</v>
          </cell>
          <cell r="B30" t="str">
            <v>00250000</v>
          </cell>
          <cell r="C30" t="str">
            <v>Bellingham</v>
          </cell>
          <cell r="D30" t="str">
            <v>Public School District</v>
          </cell>
          <cell r="E30" t="str">
            <v>Superintendent</v>
          </cell>
          <cell r="F30" t="str">
            <v>Peter Marano</v>
          </cell>
          <cell r="G30" t="str">
            <v>4 Mechanic Street</v>
          </cell>
          <cell r="H30" t="str">
            <v/>
          </cell>
          <cell r="I30" t="str">
            <v>Bellingham</v>
          </cell>
          <cell r="J30" t="str">
            <v>MA</v>
          </cell>
          <cell r="K30" t="str">
            <v>02019</v>
          </cell>
          <cell r="L30" t="str">
            <v>Sue Mazzarella</v>
          </cell>
          <cell r="M30" t="str">
            <v>781-338-3587</v>
          </cell>
          <cell r="N30" t="str">
            <v>susan.mazzarella@mass.gov</v>
          </cell>
          <cell r="P30">
            <v>46</v>
          </cell>
          <cell r="Q30">
            <v>2065</v>
          </cell>
          <cell r="R30">
            <v>91</v>
          </cell>
          <cell r="S30" t="str">
            <v>Yes</v>
          </cell>
          <cell r="T30" t="str">
            <v>No</v>
          </cell>
          <cell r="U30" t="str">
            <v>No</v>
          </cell>
        </row>
        <row r="31">
          <cell r="A31">
            <v>31</v>
          </cell>
          <cell r="B31" t="str">
            <v>00260000</v>
          </cell>
          <cell r="C31" t="str">
            <v>Belmont</v>
          </cell>
          <cell r="D31" t="str">
            <v>Public School District</v>
          </cell>
          <cell r="E31" t="str">
            <v>Superintendent</v>
          </cell>
          <cell r="F31" t="str">
            <v>John Phelan</v>
          </cell>
          <cell r="G31" t="str">
            <v>644 Pleasant Street</v>
          </cell>
          <cell r="H31" t="str">
            <v/>
          </cell>
          <cell r="I31" t="str">
            <v>Belmont</v>
          </cell>
          <cell r="J31" t="str">
            <v>MA</v>
          </cell>
          <cell r="K31" t="str">
            <v>02478</v>
          </cell>
          <cell r="L31" t="str">
            <v>Alex Chiu</v>
          </cell>
          <cell r="M31" t="str">
            <v>781-338-3586</v>
          </cell>
          <cell r="N31" t="str">
            <v>alexandria.w.chiu@mass.gov</v>
          </cell>
          <cell r="P31">
            <v>384</v>
          </cell>
          <cell r="Q31">
            <v>4740</v>
          </cell>
          <cell r="R31">
            <v>4</v>
          </cell>
          <cell r="S31" t="str">
            <v>Yes</v>
          </cell>
          <cell r="T31" t="str">
            <v>No</v>
          </cell>
          <cell r="U31" t="str">
            <v>No</v>
          </cell>
        </row>
        <row r="32">
          <cell r="A32">
            <v>32</v>
          </cell>
          <cell r="B32" t="str">
            <v>04200000</v>
          </cell>
          <cell r="C32" t="str">
            <v>Benjamin Banneker Charter Public (District)</v>
          </cell>
          <cell r="D32" t="str">
            <v>Charter District</v>
          </cell>
          <cell r="E32" t="str">
            <v>Charter School Leader</v>
          </cell>
          <cell r="F32" t="str">
            <v>Sherley Bretous-Carre</v>
          </cell>
          <cell r="G32" t="str">
            <v>21 Notre Dame Avenue</v>
          </cell>
          <cell r="H32" t="str">
            <v/>
          </cell>
          <cell r="I32" t="str">
            <v>Cambridge</v>
          </cell>
          <cell r="J32" t="str">
            <v>MA</v>
          </cell>
          <cell r="K32" t="str">
            <v>02140</v>
          </cell>
          <cell r="L32" t="str">
            <v>Ellie Rounds-Bloom</v>
          </cell>
          <cell r="M32" t="str">
            <v>781-338-3128</v>
          </cell>
          <cell r="N32" t="str">
            <v>eleanor.rounds@mass.gov</v>
          </cell>
          <cell r="P32">
            <v>17</v>
          </cell>
          <cell r="Q32">
            <v>312</v>
          </cell>
          <cell r="R32">
            <v>6</v>
          </cell>
          <cell r="S32" t="str">
            <v>No</v>
          </cell>
          <cell r="T32" t="str">
            <v>No</v>
          </cell>
          <cell r="U32" t="str">
            <v>No</v>
          </cell>
        </row>
        <row r="33">
          <cell r="A33">
            <v>33</v>
          </cell>
          <cell r="B33" t="str">
            <v>04470000</v>
          </cell>
          <cell r="C33" t="str">
            <v>Benjamin Franklin Classical Charter Public (District)</v>
          </cell>
          <cell r="D33" t="str">
            <v>Charter District</v>
          </cell>
          <cell r="E33" t="str">
            <v>Charter School Leader</v>
          </cell>
          <cell r="F33" t="str">
            <v>Heather Zolnowski</v>
          </cell>
          <cell r="G33" t="str">
            <v>201 Main Street</v>
          </cell>
          <cell r="H33" t="str">
            <v/>
          </cell>
          <cell r="I33" t="str">
            <v>Franklin</v>
          </cell>
          <cell r="J33" t="str">
            <v>MA</v>
          </cell>
          <cell r="K33" t="str">
            <v>02038</v>
          </cell>
          <cell r="L33" t="str">
            <v>Russ Fleming</v>
          </cell>
          <cell r="M33" t="str">
            <v>781-338-6259</v>
          </cell>
          <cell r="N33" t="str">
            <v>russellw.fleming@mass.gov</v>
          </cell>
          <cell r="P33">
            <v>49</v>
          </cell>
          <cell r="Q33">
            <v>708</v>
          </cell>
          <cell r="R33">
            <v>1</v>
          </cell>
          <cell r="S33" t="str">
            <v>No</v>
          </cell>
          <cell r="T33" t="str">
            <v>No</v>
          </cell>
          <cell r="U33" t="str">
            <v>No</v>
          </cell>
        </row>
        <row r="34">
          <cell r="A34">
            <v>34</v>
          </cell>
          <cell r="B34" t="str">
            <v>00270000</v>
          </cell>
          <cell r="C34" t="str">
            <v>Berkley</v>
          </cell>
          <cell r="D34" t="str">
            <v>Public School District</v>
          </cell>
          <cell r="E34" t="str">
            <v>Superintendent</v>
          </cell>
          <cell r="F34" t="str">
            <v>Thomas Lynch</v>
          </cell>
          <cell r="G34" t="str">
            <v>21 North Main Street</v>
          </cell>
          <cell r="H34" t="str">
            <v/>
          </cell>
          <cell r="I34" t="str">
            <v>Berkley</v>
          </cell>
          <cell r="J34" t="str">
            <v>MA</v>
          </cell>
          <cell r="K34" t="str">
            <v>02779</v>
          </cell>
          <cell r="L34" t="str">
            <v>Russ Fleming</v>
          </cell>
          <cell r="M34" t="str">
            <v>781-338-6259</v>
          </cell>
          <cell r="N34" t="str">
            <v>russellw.fleming@mass.gov</v>
          </cell>
          <cell r="P34">
            <v>7</v>
          </cell>
          <cell r="Q34">
            <v>859</v>
          </cell>
          <cell r="R34">
            <v>3</v>
          </cell>
          <cell r="S34" t="str">
            <v>Yes</v>
          </cell>
          <cell r="T34" t="str">
            <v>No</v>
          </cell>
          <cell r="U34" t="str">
            <v>Yes</v>
          </cell>
        </row>
        <row r="35">
          <cell r="A35">
            <v>35</v>
          </cell>
          <cell r="B35" t="str">
            <v>04140000</v>
          </cell>
          <cell r="C35" t="str">
            <v>Berkshire Arts and Technology Charter Public (District)</v>
          </cell>
          <cell r="D35" t="str">
            <v>Charter District</v>
          </cell>
          <cell r="E35" t="str">
            <v>Charter School Leader</v>
          </cell>
          <cell r="F35" t="str">
            <v>James White</v>
          </cell>
          <cell r="G35" t="str">
            <v>1 Commercial Pl</v>
          </cell>
          <cell r="H35" t="str">
            <v>PO Box 267</v>
          </cell>
          <cell r="I35" t="str">
            <v>Adams</v>
          </cell>
          <cell r="J35" t="str">
            <v>MA</v>
          </cell>
          <cell r="K35" t="str">
            <v>01220</v>
          </cell>
          <cell r="L35" t="str">
            <v>Russ Fleming</v>
          </cell>
          <cell r="M35" t="str">
            <v>781-338-6259</v>
          </cell>
          <cell r="N35" t="str">
            <v>russellw.fleming@mass.gov</v>
          </cell>
          <cell r="P35">
            <v>3</v>
          </cell>
          <cell r="Q35">
            <v>356</v>
          </cell>
          <cell r="R35">
            <v>6</v>
          </cell>
          <cell r="S35" t="str">
            <v>No</v>
          </cell>
          <cell r="T35" t="str">
            <v>No</v>
          </cell>
          <cell r="U35" t="str">
            <v>No</v>
          </cell>
        </row>
        <row r="36">
          <cell r="A36">
            <v>36</v>
          </cell>
          <cell r="B36" t="str">
            <v>06180000</v>
          </cell>
          <cell r="C36" t="str">
            <v>Berkshire Hills</v>
          </cell>
          <cell r="D36" t="str">
            <v>Public School District</v>
          </cell>
          <cell r="E36" t="str">
            <v>Superintendent</v>
          </cell>
          <cell r="F36" t="str">
            <v>Peter Dillon</v>
          </cell>
          <cell r="G36" t="str">
            <v>50 Main Street</v>
          </cell>
          <cell r="H36" t="str">
            <v>PO Box 617</v>
          </cell>
          <cell r="I36" t="str">
            <v>Stockbridge</v>
          </cell>
          <cell r="J36" t="str">
            <v>MA</v>
          </cell>
          <cell r="K36" t="str">
            <v>01262</v>
          </cell>
          <cell r="L36" t="str">
            <v>Alex Chiu</v>
          </cell>
          <cell r="M36" t="str">
            <v>781-338-3586</v>
          </cell>
          <cell r="N36" t="str">
            <v>alexandria.w.chiu@mass.gov</v>
          </cell>
          <cell r="P36">
            <v>54</v>
          </cell>
          <cell r="Q36">
            <v>1183</v>
          </cell>
          <cell r="R36">
            <v>11</v>
          </cell>
          <cell r="S36" t="str">
            <v>Yes</v>
          </cell>
          <cell r="T36" t="str">
            <v>No</v>
          </cell>
          <cell r="U36" t="str">
            <v>Yes</v>
          </cell>
        </row>
        <row r="37">
          <cell r="A37">
            <v>37</v>
          </cell>
          <cell r="B37" t="str">
            <v>06200000</v>
          </cell>
          <cell r="C37" t="str">
            <v>Berlin-Boylston</v>
          </cell>
          <cell r="D37" t="str">
            <v>Public School District</v>
          </cell>
          <cell r="E37" t="str">
            <v>Superintendent</v>
          </cell>
          <cell r="F37" t="str">
            <v>Jeffrey Zanghi</v>
          </cell>
          <cell r="G37" t="str">
            <v>215 Main Street</v>
          </cell>
          <cell r="H37" t="str">
            <v/>
          </cell>
          <cell r="I37" t="str">
            <v>Boylston</v>
          </cell>
          <cell r="J37" t="str">
            <v>MA</v>
          </cell>
          <cell r="K37" t="str">
            <v>01505</v>
          </cell>
          <cell r="L37" t="str">
            <v>Beth O'Connell</v>
          </cell>
          <cell r="M37" t="str">
            <v>781-338-3132</v>
          </cell>
          <cell r="N37" t="str">
            <v>elizabeth.a.o'connell@mass.gov</v>
          </cell>
          <cell r="P37">
            <v>25</v>
          </cell>
          <cell r="Q37">
            <v>1017</v>
          </cell>
          <cell r="R37">
            <v>2</v>
          </cell>
          <cell r="S37" t="str">
            <v>Yes</v>
          </cell>
          <cell r="T37" t="str">
            <v>No</v>
          </cell>
          <cell r="U37" t="str">
            <v>No</v>
          </cell>
        </row>
        <row r="38">
          <cell r="A38">
            <v>38</v>
          </cell>
          <cell r="B38" t="str">
            <v>00300000</v>
          </cell>
          <cell r="C38" t="str">
            <v>Beverly</v>
          </cell>
          <cell r="D38" t="str">
            <v>Public School District</v>
          </cell>
          <cell r="E38" t="str">
            <v>Superintendent</v>
          </cell>
          <cell r="F38" t="str">
            <v>Steven Hiersche</v>
          </cell>
          <cell r="G38" t="str">
            <v>70 Balch St.</v>
          </cell>
          <cell r="H38" t="str">
            <v/>
          </cell>
          <cell r="I38" t="str">
            <v>Beverly</v>
          </cell>
          <cell r="J38" t="str">
            <v>MA</v>
          </cell>
          <cell r="K38" t="str">
            <v>01915</v>
          </cell>
          <cell r="L38" t="str">
            <v>Nancy Labrie</v>
          </cell>
          <cell r="M38" t="str">
            <v>781-338-3536</v>
          </cell>
          <cell r="N38" t="str">
            <v>nancy.h.labrie@mass.gov</v>
          </cell>
          <cell r="P38">
            <v>185</v>
          </cell>
          <cell r="Q38">
            <v>4660</v>
          </cell>
          <cell r="R38">
            <v>108</v>
          </cell>
          <cell r="S38" t="str">
            <v>Yes</v>
          </cell>
          <cell r="T38" t="str">
            <v>Yes</v>
          </cell>
          <cell r="U38" t="str">
            <v>No</v>
          </cell>
        </row>
        <row r="39">
          <cell r="A39">
            <v>39</v>
          </cell>
          <cell r="B39" t="str">
            <v>00310000</v>
          </cell>
          <cell r="C39" t="str">
            <v>Billerica</v>
          </cell>
          <cell r="D39" t="str">
            <v>Public School District</v>
          </cell>
          <cell r="E39" t="str">
            <v>Superintendent</v>
          </cell>
          <cell r="F39" t="str">
            <v>Timothy Piwowar</v>
          </cell>
          <cell r="G39" t="str">
            <v>365 Boston Rd</v>
          </cell>
          <cell r="H39" t="str">
            <v/>
          </cell>
          <cell r="I39" t="str">
            <v>Billerica</v>
          </cell>
          <cell r="J39" t="str">
            <v>MA</v>
          </cell>
          <cell r="K39" t="str">
            <v>01821</v>
          </cell>
          <cell r="L39" t="str">
            <v>Russ Fleming</v>
          </cell>
          <cell r="M39" t="str">
            <v>781-338-6259</v>
          </cell>
          <cell r="N39" t="str">
            <v>russellw.fleming@mass.gov</v>
          </cell>
          <cell r="P39">
            <v>73</v>
          </cell>
          <cell r="Q39">
            <v>4668</v>
          </cell>
          <cell r="R39">
            <v>9</v>
          </cell>
          <cell r="S39" t="str">
            <v>Yes</v>
          </cell>
          <cell r="T39" t="str">
            <v>Yes</v>
          </cell>
          <cell r="U39" t="str">
            <v>No</v>
          </cell>
        </row>
        <row r="40">
          <cell r="A40">
            <v>40</v>
          </cell>
          <cell r="B40" t="str">
            <v>08050000</v>
          </cell>
          <cell r="C40" t="str">
            <v>Blackstone Valley Regional Vocational Technical</v>
          </cell>
          <cell r="D40" t="str">
            <v>Public School District</v>
          </cell>
          <cell r="E40" t="str">
            <v>Superintendent</v>
          </cell>
          <cell r="F40" t="str">
            <v>Michael Fitzpatrick</v>
          </cell>
          <cell r="G40" t="str">
            <v>65 Pleasant Street</v>
          </cell>
          <cell r="H40" t="str">
            <v/>
          </cell>
          <cell r="I40" t="str">
            <v>Upton</v>
          </cell>
          <cell r="J40" t="str">
            <v>MA</v>
          </cell>
          <cell r="K40" t="str">
            <v>01568</v>
          </cell>
          <cell r="L40" t="str">
            <v>Alex Chiu</v>
          </cell>
          <cell r="M40" t="str">
            <v>781-338-3586</v>
          </cell>
          <cell r="N40" t="str">
            <v>alexandria.w.chiu@mass.gov</v>
          </cell>
          <cell r="P40">
            <v>2</v>
          </cell>
          <cell r="Q40">
            <v>1216</v>
          </cell>
          <cell r="R40">
            <v>2</v>
          </cell>
          <cell r="S40" t="str">
            <v>No</v>
          </cell>
          <cell r="T40" t="str">
            <v>No</v>
          </cell>
          <cell r="U40" t="str">
            <v>No</v>
          </cell>
        </row>
        <row r="41">
          <cell r="A41">
            <v>41</v>
          </cell>
          <cell r="B41" t="str">
            <v>06220000</v>
          </cell>
          <cell r="C41" t="str">
            <v>Blackstone-Millville</v>
          </cell>
          <cell r="D41" t="str">
            <v>Public School District</v>
          </cell>
          <cell r="E41" t="str">
            <v>Superintendent</v>
          </cell>
          <cell r="F41" t="str">
            <v>Jason Defalco</v>
          </cell>
          <cell r="G41" t="str">
            <v>175 Lincoln Street</v>
          </cell>
          <cell r="H41" t="str">
            <v/>
          </cell>
          <cell r="I41" t="str">
            <v>Blackstone</v>
          </cell>
          <cell r="J41" t="str">
            <v>MA</v>
          </cell>
          <cell r="K41" t="str">
            <v>01504</v>
          </cell>
          <cell r="L41" t="str">
            <v>Sue Mazzarella</v>
          </cell>
          <cell r="M41" t="str">
            <v>781-338-3587</v>
          </cell>
          <cell r="N41" t="str">
            <v>susan.mazzarella@mass.gov</v>
          </cell>
          <cell r="P41">
            <v>31</v>
          </cell>
          <cell r="Q41">
            <v>1603</v>
          </cell>
          <cell r="R41">
            <v>3</v>
          </cell>
          <cell r="S41" t="str">
            <v>Yes</v>
          </cell>
          <cell r="T41" t="str">
            <v>No</v>
          </cell>
          <cell r="U41" t="str">
            <v>No</v>
          </cell>
        </row>
        <row r="42">
          <cell r="A42">
            <v>42</v>
          </cell>
          <cell r="B42" t="str">
            <v>08060000</v>
          </cell>
          <cell r="C42" t="str">
            <v>Blue Hills Regional Vocational Technical</v>
          </cell>
          <cell r="D42" t="str">
            <v>Public School District</v>
          </cell>
          <cell r="E42" t="str">
            <v>Superintendent</v>
          </cell>
          <cell r="F42" t="str">
            <v>James Quaglia</v>
          </cell>
          <cell r="G42" t="str">
            <v>800 Randolph Street</v>
          </cell>
          <cell r="H42" t="str">
            <v/>
          </cell>
          <cell r="I42" t="str">
            <v>Canton</v>
          </cell>
          <cell r="J42" t="str">
            <v>MA</v>
          </cell>
          <cell r="K42" t="str">
            <v>02021</v>
          </cell>
          <cell r="L42" t="str">
            <v>Alex Chiu</v>
          </cell>
          <cell r="M42" t="str">
            <v>781-338-3586</v>
          </cell>
          <cell r="N42" t="str">
            <v>alexandria.w.chiu@mass.gov</v>
          </cell>
          <cell r="P42">
            <v>7</v>
          </cell>
          <cell r="Q42">
            <v>841</v>
          </cell>
          <cell r="R42">
            <v>5</v>
          </cell>
          <cell r="S42" t="str">
            <v>Yes</v>
          </cell>
          <cell r="T42" t="str">
            <v>Yes</v>
          </cell>
          <cell r="U42" t="str">
            <v>No</v>
          </cell>
        </row>
        <row r="43">
          <cell r="A43">
            <v>43</v>
          </cell>
          <cell r="B43" t="str">
            <v>00350000</v>
          </cell>
          <cell r="C43" t="str">
            <v>Boston</v>
          </cell>
          <cell r="D43" t="str">
            <v>Public School District</v>
          </cell>
          <cell r="E43" t="str">
            <v>Superintendent</v>
          </cell>
          <cell r="F43" t="str">
            <v>Laura Perille</v>
          </cell>
          <cell r="G43" t="str">
            <v>2300 Washington Street</v>
          </cell>
          <cell r="H43" t="str">
            <v/>
          </cell>
          <cell r="I43" t="str">
            <v>Roxbury</v>
          </cell>
          <cell r="J43" t="str">
            <v>MA</v>
          </cell>
          <cell r="K43" t="str">
            <v>02119</v>
          </cell>
          <cell r="L43" t="str">
            <v>Julia Foodman</v>
          </cell>
          <cell r="M43" t="str">
            <v>781-338-3577</v>
          </cell>
          <cell r="N43" t="str">
            <v>julia.b.foodman@mass.gov</v>
          </cell>
          <cell r="P43">
            <v>14700</v>
          </cell>
          <cell r="Q43">
            <v>47684</v>
          </cell>
          <cell r="R43">
            <v>3827</v>
          </cell>
          <cell r="S43" t="str">
            <v>Yes</v>
          </cell>
          <cell r="T43" t="str">
            <v>Yes</v>
          </cell>
          <cell r="U43" t="str">
            <v>Yes</v>
          </cell>
        </row>
        <row r="44">
          <cell r="A44">
            <v>44</v>
          </cell>
          <cell r="B44" t="str">
            <v>04490000</v>
          </cell>
          <cell r="C44" t="str">
            <v>Boston Collegiate Charter (District)</v>
          </cell>
          <cell r="D44" t="str">
            <v>Charter District</v>
          </cell>
          <cell r="E44" t="str">
            <v>Charter School Leader</v>
          </cell>
          <cell r="F44" t="str">
            <v>Shannah Varon</v>
          </cell>
          <cell r="G44" t="str">
            <v>11 Mayhew Street</v>
          </cell>
          <cell r="H44" t="str">
            <v/>
          </cell>
          <cell r="I44" t="str">
            <v>Dorchester</v>
          </cell>
          <cell r="J44" t="str">
            <v>MA</v>
          </cell>
          <cell r="K44" t="str">
            <v>02125</v>
          </cell>
          <cell r="L44" t="str">
            <v>Julia Foodman</v>
          </cell>
          <cell r="M44" t="str">
            <v>781-338-3577</v>
          </cell>
          <cell r="N44" t="str">
            <v>julia.b.foodman@mass.gov</v>
          </cell>
          <cell r="P44">
            <v>32</v>
          </cell>
          <cell r="Q44">
            <v>700</v>
          </cell>
          <cell r="R44">
            <v>5</v>
          </cell>
          <cell r="S44" t="str">
            <v>Yes</v>
          </cell>
          <cell r="T44" t="str">
            <v>Yes</v>
          </cell>
          <cell r="U44" t="str">
            <v>No</v>
          </cell>
        </row>
        <row r="45">
          <cell r="A45">
            <v>45</v>
          </cell>
          <cell r="B45" t="str">
            <v>04240000</v>
          </cell>
          <cell r="C45" t="str">
            <v>Boston Day and Evening Academy Charter (District)</v>
          </cell>
          <cell r="D45" t="str">
            <v>Charter District</v>
          </cell>
          <cell r="E45" t="str">
            <v>Charter School Leader</v>
          </cell>
          <cell r="F45" t="str">
            <v>Alison Hramiec</v>
          </cell>
          <cell r="G45" t="str">
            <v>20 Kearsarge Ave</v>
          </cell>
          <cell r="H45" t="str">
            <v/>
          </cell>
          <cell r="I45" t="str">
            <v>Roxbury</v>
          </cell>
          <cell r="J45" t="str">
            <v>MA</v>
          </cell>
          <cell r="K45" t="str">
            <v>02119</v>
          </cell>
          <cell r="L45" t="str">
            <v>Colleen Holforty</v>
          </cell>
          <cell r="M45" t="str">
            <v>781-338-3522</v>
          </cell>
          <cell r="N45" t="str">
            <v>colleen.e.holforty@mass.gov</v>
          </cell>
          <cell r="P45">
            <v>56</v>
          </cell>
          <cell r="Q45">
            <v>379</v>
          </cell>
          <cell r="R45">
            <v>46</v>
          </cell>
          <cell r="S45" t="str">
            <v>Yes</v>
          </cell>
          <cell r="T45" t="str">
            <v>No</v>
          </cell>
          <cell r="U45" t="str">
            <v>No</v>
          </cell>
        </row>
        <row r="46">
          <cell r="A46">
            <v>46</v>
          </cell>
          <cell r="B46" t="str">
            <v>04110000</v>
          </cell>
          <cell r="C46" t="str">
            <v>Boston Green Academy Horace Mann Charter School (District)</v>
          </cell>
          <cell r="D46" t="str">
            <v>Charter District</v>
          </cell>
          <cell r="E46" t="str">
            <v>Charter School Leader</v>
          </cell>
          <cell r="F46" t="str">
            <v>Matthew Holzer</v>
          </cell>
          <cell r="G46" t="str">
            <v>20 Warren St.</v>
          </cell>
          <cell r="H46" t="str">
            <v/>
          </cell>
          <cell r="I46" t="str">
            <v>Brighton</v>
          </cell>
          <cell r="J46" t="str">
            <v>MA</v>
          </cell>
          <cell r="K46" t="str">
            <v>02135</v>
          </cell>
          <cell r="L46" t="str">
            <v>Ellie Rounds-Bloom</v>
          </cell>
          <cell r="M46" t="str">
            <v>781-338-3128</v>
          </cell>
          <cell r="N46" t="str">
            <v>eleanor.rounds@mass.gov</v>
          </cell>
          <cell r="P46">
            <v>76</v>
          </cell>
          <cell r="Q46">
            <v>478</v>
          </cell>
          <cell r="R46">
            <v>35</v>
          </cell>
          <cell r="S46" t="str">
            <v>Yes</v>
          </cell>
          <cell r="T46" t="str">
            <v>No</v>
          </cell>
          <cell r="U46" t="str">
            <v>No</v>
          </cell>
        </row>
        <row r="47">
          <cell r="A47">
            <v>47</v>
          </cell>
          <cell r="B47" t="str">
            <v>04160000</v>
          </cell>
          <cell r="C47" t="str">
            <v>Boston Preparatory Charter Public (District)</v>
          </cell>
          <cell r="D47" t="str">
            <v>Charter District</v>
          </cell>
          <cell r="E47" t="str">
            <v>Charter School Leader</v>
          </cell>
          <cell r="F47" t="str">
            <v>Sharon Liszanckie</v>
          </cell>
          <cell r="G47" t="str">
            <v>885 River Street</v>
          </cell>
          <cell r="H47" t="str">
            <v/>
          </cell>
          <cell r="I47" t="str">
            <v>Hyde Park</v>
          </cell>
          <cell r="J47" t="str">
            <v>MA</v>
          </cell>
          <cell r="K47" t="str">
            <v>02136</v>
          </cell>
          <cell r="L47" t="str">
            <v>Julia Foodman</v>
          </cell>
          <cell r="M47" t="str">
            <v>781-338-3577</v>
          </cell>
          <cell r="N47" t="str">
            <v>julia.b.foodman@mass.gov</v>
          </cell>
          <cell r="P47">
            <v>106</v>
          </cell>
          <cell r="Q47">
            <v>574</v>
          </cell>
          <cell r="R47">
            <v>0</v>
          </cell>
          <cell r="S47" t="str">
            <v>No</v>
          </cell>
          <cell r="T47" t="str">
            <v>No</v>
          </cell>
          <cell r="U47" t="str">
            <v>No</v>
          </cell>
        </row>
        <row r="48">
          <cell r="A48">
            <v>48</v>
          </cell>
          <cell r="B48" t="str">
            <v>04810000</v>
          </cell>
          <cell r="C48" t="str">
            <v>Boston Renaissance Charter Public (District)</v>
          </cell>
          <cell r="D48" t="str">
            <v>Charter District</v>
          </cell>
          <cell r="E48" t="str">
            <v>Charter School Leader</v>
          </cell>
          <cell r="F48" t="str">
            <v>Alexandra Banhares-Buckmire</v>
          </cell>
          <cell r="G48" t="str">
            <v>1415 Hyde Park Ave</v>
          </cell>
          <cell r="H48" t="str">
            <v/>
          </cell>
          <cell r="I48" t="str">
            <v>Hyde Park</v>
          </cell>
          <cell r="J48" t="str">
            <v>MA</v>
          </cell>
          <cell r="K48" t="str">
            <v>02136</v>
          </cell>
          <cell r="L48" t="str">
            <v>Alex Lilley</v>
          </cell>
          <cell r="M48" t="str">
            <v>781-338-6212</v>
          </cell>
          <cell r="N48" t="str">
            <v>alex.j.lilley@mass.gov</v>
          </cell>
          <cell r="P48">
            <v>112</v>
          </cell>
          <cell r="Q48">
            <v>825</v>
          </cell>
          <cell r="R48">
            <v>11</v>
          </cell>
          <cell r="S48" t="str">
            <v>No</v>
          </cell>
          <cell r="T48" t="str">
            <v>No</v>
          </cell>
          <cell r="U48" t="str">
            <v>No</v>
          </cell>
        </row>
        <row r="49">
          <cell r="A49">
            <v>49</v>
          </cell>
          <cell r="B49" t="str">
            <v>00360000</v>
          </cell>
          <cell r="C49" t="str">
            <v>Bourne</v>
          </cell>
          <cell r="D49" t="str">
            <v>Public School District</v>
          </cell>
          <cell r="E49" t="str">
            <v>Superintendent</v>
          </cell>
          <cell r="F49" t="str">
            <v>Steven Lamarche</v>
          </cell>
          <cell r="G49" t="str">
            <v>36 Sandwich Rd</v>
          </cell>
          <cell r="H49" t="str">
            <v/>
          </cell>
          <cell r="I49" t="str">
            <v>Bourne</v>
          </cell>
          <cell r="J49" t="str">
            <v>MA</v>
          </cell>
          <cell r="K49" t="str">
            <v>02532</v>
          </cell>
          <cell r="L49" t="str">
            <v>Beth O'Connell</v>
          </cell>
          <cell r="M49" t="str">
            <v>781-338-3132</v>
          </cell>
          <cell r="N49" t="str">
            <v>elizabeth.a.o'connell@mass.gov</v>
          </cell>
          <cell r="P49">
            <v>15</v>
          </cell>
          <cell r="Q49">
            <v>1841</v>
          </cell>
          <cell r="R49">
            <v>24</v>
          </cell>
          <cell r="S49" t="str">
            <v>Yes</v>
          </cell>
          <cell r="T49" t="str">
            <v>No</v>
          </cell>
          <cell r="U49" t="str">
            <v>No</v>
          </cell>
        </row>
        <row r="50">
          <cell r="A50">
            <v>50</v>
          </cell>
          <cell r="B50" t="str">
            <v>00380000</v>
          </cell>
          <cell r="C50" t="str">
            <v>Boxford</v>
          </cell>
          <cell r="D50" t="str">
            <v>Public School District</v>
          </cell>
          <cell r="E50" t="str">
            <v>Superintendent</v>
          </cell>
          <cell r="F50" t="str">
            <v>Scott Morrison</v>
          </cell>
          <cell r="G50" t="str">
            <v>28 Middleton Road</v>
          </cell>
          <cell r="H50" t="str">
            <v/>
          </cell>
          <cell r="I50" t="str">
            <v>Boxford</v>
          </cell>
          <cell r="J50" t="str">
            <v>MA</v>
          </cell>
          <cell r="K50" t="str">
            <v>01921</v>
          </cell>
          <cell r="L50" t="str">
            <v>Russ Fleming</v>
          </cell>
          <cell r="M50" t="str">
            <v>781-338-6259</v>
          </cell>
          <cell r="N50" t="str">
            <v>russellw.fleming@mass.gov</v>
          </cell>
          <cell r="P50">
            <v>8</v>
          </cell>
          <cell r="Q50">
            <v>708</v>
          </cell>
          <cell r="R50">
            <v>0</v>
          </cell>
          <cell r="S50" t="str">
            <v>No</v>
          </cell>
          <cell r="T50" t="str">
            <v>No</v>
          </cell>
          <cell r="U50" t="str">
            <v>No</v>
          </cell>
        </row>
        <row r="51">
          <cell r="A51">
            <v>51</v>
          </cell>
          <cell r="B51" t="str">
            <v>00400000</v>
          </cell>
          <cell r="C51" t="str">
            <v>Braintree</v>
          </cell>
          <cell r="D51" t="str">
            <v>Public School District</v>
          </cell>
          <cell r="E51" t="str">
            <v>Superintendent</v>
          </cell>
          <cell r="F51" t="str">
            <v>Frank Hackett</v>
          </cell>
          <cell r="G51" t="str">
            <v>348 Pond Street</v>
          </cell>
          <cell r="H51" t="str">
            <v/>
          </cell>
          <cell r="I51" t="str">
            <v>Braintree</v>
          </cell>
          <cell r="J51" t="str">
            <v>MA</v>
          </cell>
          <cell r="K51" t="str">
            <v>02184</v>
          </cell>
          <cell r="L51" t="str">
            <v>Ellie Rounds-Bloom</v>
          </cell>
          <cell r="M51" t="str">
            <v>781-338-3128</v>
          </cell>
          <cell r="N51" t="str">
            <v>eleanor.rounds@mass.gov</v>
          </cell>
          <cell r="P51">
            <v>310</v>
          </cell>
          <cell r="Q51">
            <v>5758</v>
          </cell>
          <cell r="R51">
            <v>14</v>
          </cell>
          <cell r="S51" t="str">
            <v>Yes</v>
          </cell>
          <cell r="T51" t="str">
            <v>No</v>
          </cell>
          <cell r="U51" t="str">
            <v>No</v>
          </cell>
        </row>
        <row r="52">
          <cell r="A52">
            <v>52</v>
          </cell>
          <cell r="B52" t="str">
            <v>00410000</v>
          </cell>
          <cell r="C52" t="str">
            <v>Brewster</v>
          </cell>
          <cell r="D52" t="str">
            <v>Public School District</v>
          </cell>
          <cell r="E52" t="str">
            <v>Superintendent</v>
          </cell>
          <cell r="F52" t="str">
            <v>Thomas Conrad</v>
          </cell>
          <cell r="G52" t="str">
            <v>78 Eldredge Pkwy</v>
          </cell>
          <cell r="H52" t="str">
            <v/>
          </cell>
          <cell r="I52" t="str">
            <v>Orleans</v>
          </cell>
          <cell r="J52" t="str">
            <v>MA</v>
          </cell>
          <cell r="K52" t="str">
            <v>02653</v>
          </cell>
          <cell r="L52" t="str">
            <v>Julia Foodman</v>
          </cell>
          <cell r="M52" t="str">
            <v>781-338-3577</v>
          </cell>
          <cell r="N52" t="str">
            <v>julia.b.foodman@mass.gov</v>
          </cell>
          <cell r="P52">
            <v>12</v>
          </cell>
          <cell r="Q52">
            <v>433</v>
          </cell>
          <cell r="R52">
            <v>2</v>
          </cell>
          <cell r="S52" t="str">
            <v>No</v>
          </cell>
          <cell r="T52" t="str">
            <v>No</v>
          </cell>
          <cell r="U52" t="str">
            <v>No</v>
          </cell>
        </row>
        <row r="53">
          <cell r="A53">
            <v>53</v>
          </cell>
          <cell r="B53" t="str">
            <v>04170000</v>
          </cell>
          <cell r="C53" t="str">
            <v>Bridge Boston Charter School (District)</v>
          </cell>
          <cell r="D53" t="str">
            <v>Charter District</v>
          </cell>
          <cell r="E53" t="str">
            <v>Charter School Leader</v>
          </cell>
          <cell r="F53" t="str">
            <v>Craig Martin</v>
          </cell>
          <cell r="G53" t="str">
            <v>435 Warren St.</v>
          </cell>
          <cell r="H53" t="str">
            <v/>
          </cell>
          <cell r="I53" t="str">
            <v>Roxbury</v>
          </cell>
          <cell r="J53" t="str">
            <v>MA</v>
          </cell>
          <cell r="K53" t="str">
            <v>02119</v>
          </cell>
          <cell r="L53" t="str">
            <v>Beth O'Connell</v>
          </cell>
          <cell r="M53" t="str">
            <v>781-338-3132</v>
          </cell>
          <cell r="N53" t="str">
            <v>elizabeth.a.o'connell@mass.gov</v>
          </cell>
          <cell r="P53">
            <v>76</v>
          </cell>
          <cell r="Q53">
            <v>304</v>
          </cell>
          <cell r="R53">
            <v>4</v>
          </cell>
          <cell r="S53" t="str">
            <v>No</v>
          </cell>
          <cell r="T53" t="str">
            <v>Yes</v>
          </cell>
          <cell r="U53" t="str">
            <v>No</v>
          </cell>
        </row>
        <row r="54">
          <cell r="A54">
            <v>54</v>
          </cell>
          <cell r="B54" t="str">
            <v>06250000</v>
          </cell>
          <cell r="C54" t="str">
            <v>Bridgewater-Raynham</v>
          </cell>
          <cell r="D54" t="str">
            <v>Public School District</v>
          </cell>
          <cell r="E54" t="str">
            <v>Superintendent</v>
          </cell>
          <cell r="F54" t="str">
            <v>Derek Swenson</v>
          </cell>
          <cell r="G54" t="str">
            <v>166 Mt. Prospect Street</v>
          </cell>
          <cell r="H54" t="str">
            <v/>
          </cell>
          <cell r="I54" t="str">
            <v>Bridgewater</v>
          </cell>
          <cell r="J54" t="str">
            <v>MA</v>
          </cell>
          <cell r="K54" t="str">
            <v>02324</v>
          </cell>
          <cell r="L54" t="str">
            <v>Alex Lilley</v>
          </cell>
          <cell r="M54" t="str">
            <v>781-338-6212</v>
          </cell>
          <cell r="N54" t="str">
            <v>alex.j.lilley@mass.gov</v>
          </cell>
          <cell r="P54">
            <v>134</v>
          </cell>
          <cell r="Q54">
            <v>5292</v>
          </cell>
          <cell r="R54">
            <v>19</v>
          </cell>
          <cell r="S54" t="str">
            <v>Yes</v>
          </cell>
          <cell r="T54" t="str">
            <v>No</v>
          </cell>
          <cell r="U54" t="str">
            <v>No</v>
          </cell>
        </row>
        <row r="55">
          <cell r="A55">
            <v>55</v>
          </cell>
          <cell r="B55" t="str">
            <v>00430000</v>
          </cell>
          <cell r="C55" t="str">
            <v>Brimfield</v>
          </cell>
          <cell r="D55" t="str">
            <v>Public School District</v>
          </cell>
          <cell r="E55" t="str">
            <v>Superintendent</v>
          </cell>
          <cell r="F55" t="str">
            <v>Erin Nosek</v>
          </cell>
          <cell r="G55" t="str">
            <v>320A Brookfield Rd</v>
          </cell>
          <cell r="H55" t="str">
            <v/>
          </cell>
          <cell r="I55" t="str">
            <v>Fiskdale</v>
          </cell>
          <cell r="J55" t="str">
            <v>MA</v>
          </cell>
          <cell r="K55" t="str">
            <v>01518</v>
          </cell>
          <cell r="L55" t="str">
            <v>Russ Fleming</v>
          </cell>
          <cell r="M55" t="str">
            <v>781-338-6259</v>
          </cell>
          <cell r="N55" t="str">
            <v>russellw.fleming@mass.gov</v>
          </cell>
          <cell r="P55">
            <v>2</v>
          </cell>
          <cell r="Q55">
            <v>276</v>
          </cell>
          <cell r="R55">
            <v>2</v>
          </cell>
          <cell r="S55" t="str">
            <v>Yes</v>
          </cell>
          <cell r="T55" t="str">
            <v>No</v>
          </cell>
          <cell r="U55" t="str">
            <v>No</v>
          </cell>
        </row>
        <row r="56">
          <cell r="A56">
            <v>56</v>
          </cell>
          <cell r="B56" t="str">
            <v>09100000</v>
          </cell>
          <cell r="C56" t="str">
            <v>Bristol County Agricultural</v>
          </cell>
          <cell r="D56" t="str">
            <v>Public School District</v>
          </cell>
          <cell r="E56" t="str">
            <v>Superintendent</v>
          </cell>
          <cell r="F56" t="str">
            <v>Adele Sands</v>
          </cell>
          <cell r="G56" t="str">
            <v>135 Center Street</v>
          </cell>
          <cell r="H56" t="str">
            <v/>
          </cell>
          <cell r="I56" t="str">
            <v>Dighton</v>
          </cell>
          <cell r="J56" t="str">
            <v>MA</v>
          </cell>
          <cell r="K56" t="str">
            <v>02715</v>
          </cell>
          <cell r="L56" t="str">
            <v>Nancy Labrie</v>
          </cell>
          <cell r="M56" t="str">
            <v>781-338-3536</v>
          </cell>
          <cell r="N56" t="str">
            <v>nancy.h.labrie@mass.gov</v>
          </cell>
          <cell r="P56">
            <v>0</v>
          </cell>
          <cell r="Q56">
            <v>437</v>
          </cell>
          <cell r="R56">
            <v>8</v>
          </cell>
          <cell r="S56" t="str">
            <v>No</v>
          </cell>
          <cell r="T56" t="str">
            <v>No</v>
          </cell>
          <cell r="U56" t="str">
            <v>No</v>
          </cell>
        </row>
        <row r="57">
          <cell r="A57">
            <v>57</v>
          </cell>
          <cell r="B57" t="str">
            <v>08100000</v>
          </cell>
          <cell r="C57" t="str">
            <v>Bristol-Plymouth Regional Vocational Technical</v>
          </cell>
          <cell r="D57" t="str">
            <v>Public School District</v>
          </cell>
          <cell r="E57" t="str">
            <v>Superintendent</v>
          </cell>
          <cell r="F57" t="str">
            <v>Alexandre Magalhaes</v>
          </cell>
          <cell r="G57" t="str">
            <v>207 Hart Street</v>
          </cell>
          <cell r="H57" t="str">
            <v/>
          </cell>
          <cell r="I57" t="str">
            <v>Taunton</v>
          </cell>
          <cell r="J57" t="str">
            <v>MA</v>
          </cell>
          <cell r="K57" t="str">
            <v>02780</v>
          </cell>
          <cell r="L57" t="str">
            <v>Russ Fleming</v>
          </cell>
          <cell r="M57" t="str">
            <v>781-338-6259</v>
          </cell>
          <cell r="N57" t="str">
            <v>russellw.fleming@mass.gov</v>
          </cell>
          <cell r="P57">
            <v>4</v>
          </cell>
          <cell r="Q57">
            <v>1278</v>
          </cell>
          <cell r="R57">
            <v>5</v>
          </cell>
          <cell r="S57" t="str">
            <v>No</v>
          </cell>
          <cell r="T57" t="str">
            <v>Yes</v>
          </cell>
          <cell r="U57" t="str">
            <v>No</v>
          </cell>
        </row>
        <row r="58">
          <cell r="A58">
            <v>58</v>
          </cell>
          <cell r="B58" t="str">
            <v>00440000</v>
          </cell>
          <cell r="C58" t="str">
            <v>Brockton</v>
          </cell>
          <cell r="D58" t="str">
            <v>Public School District</v>
          </cell>
          <cell r="E58" t="str">
            <v>Superintendent</v>
          </cell>
          <cell r="F58" t="str">
            <v>Kathleen Smith</v>
          </cell>
          <cell r="G58" t="str">
            <v>43 Crescent Street</v>
          </cell>
          <cell r="H58" t="str">
            <v/>
          </cell>
          <cell r="I58" t="str">
            <v>Brockton</v>
          </cell>
          <cell r="J58" t="str">
            <v>MA</v>
          </cell>
          <cell r="K58" t="str">
            <v>02301</v>
          </cell>
          <cell r="L58" t="str">
            <v>Sue Mazzarella</v>
          </cell>
          <cell r="M58" t="str">
            <v>781-338-3587</v>
          </cell>
          <cell r="N58" t="str">
            <v>susan.mazzarella@mass.gov</v>
          </cell>
          <cell r="P58">
            <v>4233</v>
          </cell>
          <cell r="Q58">
            <v>15746</v>
          </cell>
          <cell r="R58">
            <v>638</v>
          </cell>
          <cell r="S58" t="str">
            <v>Yes</v>
          </cell>
          <cell r="T58" t="str">
            <v>No</v>
          </cell>
          <cell r="U58" t="str">
            <v>No</v>
          </cell>
        </row>
        <row r="59">
          <cell r="A59">
            <v>59</v>
          </cell>
          <cell r="B59" t="str">
            <v>04280000</v>
          </cell>
          <cell r="C59" t="str">
            <v>Brooke Charter School (District)</v>
          </cell>
          <cell r="D59" t="str">
            <v>Charter District</v>
          </cell>
          <cell r="E59" t="str">
            <v>Charter School Leader</v>
          </cell>
          <cell r="F59" t="str">
            <v>Kimberly Steadman</v>
          </cell>
          <cell r="G59" t="str">
            <v>190 Cummins Highway</v>
          </cell>
          <cell r="H59" t="str">
            <v/>
          </cell>
          <cell r="I59" t="str">
            <v>Roslindale</v>
          </cell>
          <cell r="J59" t="str">
            <v>MA</v>
          </cell>
          <cell r="K59" t="str">
            <v>02131</v>
          </cell>
          <cell r="L59" t="str">
            <v>Julia Foodman</v>
          </cell>
          <cell r="M59" t="str">
            <v>781-338-3577</v>
          </cell>
          <cell r="N59" t="str">
            <v>julia.b.foodman@mass.gov</v>
          </cell>
          <cell r="P59">
            <v>150</v>
          </cell>
          <cell r="Q59">
            <v>1965</v>
          </cell>
          <cell r="R59">
            <v>13</v>
          </cell>
          <cell r="S59" t="str">
            <v>Yes</v>
          </cell>
          <cell r="T59" t="str">
            <v>No</v>
          </cell>
          <cell r="U59" t="str">
            <v>No</v>
          </cell>
        </row>
        <row r="60">
          <cell r="A60">
            <v>60</v>
          </cell>
          <cell r="B60" t="str">
            <v>00450000</v>
          </cell>
          <cell r="C60" t="str">
            <v>Brookfield</v>
          </cell>
          <cell r="D60" t="str">
            <v>Public School District</v>
          </cell>
          <cell r="E60" t="str">
            <v>Superintendent</v>
          </cell>
          <cell r="F60" t="str">
            <v>Erin Nosek</v>
          </cell>
          <cell r="G60" t="str">
            <v>320 Brookfield Rd</v>
          </cell>
          <cell r="H60" t="str">
            <v/>
          </cell>
          <cell r="I60" t="str">
            <v>Fiskdale</v>
          </cell>
          <cell r="J60" t="str">
            <v>MA</v>
          </cell>
          <cell r="K60" t="str">
            <v>01518</v>
          </cell>
          <cell r="L60" t="str">
            <v>Russ Fleming</v>
          </cell>
          <cell r="M60" t="str">
            <v>781-338-6259</v>
          </cell>
          <cell r="N60" t="str">
            <v>russellw.fleming@mass.gov</v>
          </cell>
          <cell r="P60">
            <v>1</v>
          </cell>
          <cell r="Q60">
            <v>278</v>
          </cell>
          <cell r="R60">
            <v>3</v>
          </cell>
          <cell r="S60" t="str">
            <v>Yes</v>
          </cell>
          <cell r="T60" t="str">
            <v>No</v>
          </cell>
          <cell r="U60" t="str">
            <v>No</v>
          </cell>
        </row>
        <row r="61">
          <cell r="A61">
            <v>61</v>
          </cell>
          <cell r="B61" t="str">
            <v>00460000</v>
          </cell>
          <cell r="C61" t="str">
            <v>Brookline</v>
          </cell>
          <cell r="D61" t="str">
            <v>Public School District</v>
          </cell>
          <cell r="E61" t="str">
            <v>Superintendent</v>
          </cell>
          <cell r="F61" t="str">
            <v>Andrew Bott</v>
          </cell>
          <cell r="G61" t="str">
            <v>333 Washington Street</v>
          </cell>
          <cell r="H61" t="str">
            <v/>
          </cell>
          <cell r="I61" t="str">
            <v>Brookline</v>
          </cell>
          <cell r="J61" t="str">
            <v>MA</v>
          </cell>
          <cell r="K61" t="str">
            <v>02445</v>
          </cell>
          <cell r="L61" t="str">
            <v>Julia Foodman</v>
          </cell>
          <cell r="M61" t="str">
            <v>781-338-3577</v>
          </cell>
          <cell r="N61" t="str">
            <v>julia.b.foodman@mass.gov</v>
          </cell>
          <cell r="P61">
            <v>855</v>
          </cell>
          <cell r="Q61">
            <v>7575</v>
          </cell>
          <cell r="R61">
            <v>30</v>
          </cell>
          <cell r="S61" t="str">
            <v>Yes</v>
          </cell>
          <cell r="T61" t="str">
            <v>No</v>
          </cell>
          <cell r="U61" t="str">
            <v>No</v>
          </cell>
        </row>
        <row r="62">
          <cell r="A62">
            <v>62</v>
          </cell>
          <cell r="B62" t="str">
            <v>00480000</v>
          </cell>
          <cell r="C62" t="str">
            <v>Burlington</v>
          </cell>
          <cell r="D62" t="str">
            <v>Public School District</v>
          </cell>
          <cell r="E62" t="str">
            <v>Superintendent</v>
          </cell>
          <cell r="F62" t="str">
            <v>Eric Conti</v>
          </cell>
          <cell r="G62" t="str">
            <v>123 Cambridge Street</v>
          </cell>
          <cell r="H62" t="str">
            <v/>
          </cell>
          <cell r="I62" t="str">
            <v>Burlington</v>
          </cell>
          <cell r="J62" t="str">
            <v>MA</v>
          </cell>
          <cell r="K62" t="str">
            <v>01803</v>
          </cell>
          <cell r="L62" t="str">
            <v>Sue Mazzarella</v>
          </cell>
          <cell r="M62" t="str">
            <v>781-338-3587</v>
          </cell>
          <cell r="N62" t="str">
            <v>susan.mazzarella@mass.gov</v>
          </cell>
          <cell r="P62">
            <v>159</v>
          </cell>
          <cell r="Q62">
            <v>3464</v>
          </cell>
          <cell r="R62">
            <v>6</v>
          </cell>
          <cell r="S62" t="str">
            <v>Yes</v>
          </cell>
          <cell r="T62" t="str">
            <v>No</v>
          </cell>
          <cell r="U62" t="str">
            <v>No</v>
          </cell>
        </row>
        <row r="63">
          <cell r="A63">
            <v>63</v>
          </cell>
          <cell r="B63" t="str">
            <v>00490000</v>
          </cell>
          <cell r="C63" t="str">
            <v>Cambridge</v>
          </cell>
          <cell r="D63" t="str">
            <v>Public School District</v>
          </cell>
          <cell r="E63" t="str">
            <v>Superintendent</v>
          </cell>
          <cell r="F63" t="str">
            <v>Kenneth Salim</v>
          </cell>
          <cell r="G63" t="str">
            <v>159 Thorndike Street</v>
          </cell>
          <cell r="H63" t="str">
            <v/>
          </cell>
          <cell r="I63" t="str">
            <v>Cambridge</v>
          </cell>
          <cell r="J63" t="str">
            <v>MA</v>
          </cell>
          <cell r="K63" t="str">
            <v>02141</v>
          </cell>
          <cell r="L63" t="str">
            <v>Alex Lilley</v>
          </cell>
          <cell r="M63" t="str">
            <v>781-338-6212</v>
          </cell>
          <cell r="N63" t="str">
            <v>alex.j.lilley@mass.gov</v>
          </cell>
          <cell r="P63">
            <v>524</v>
          </cell>
          <cell r="Q63">
            <v>6626</v>
          </cell>
          <cell r="R63">
            <v>176</v>
          </cell>
          <cell r="S63" t="str">
            <v>Yes</v>
          </cell>
          <cell r="T63" t="str">
            <v>Yes</v>
          </cell>
          <cell r="U63" t="str">
            <v>No</v>
          </cell>
        </row>
        <row r="64">
          <cell r="A64">
            <v>64</v>
          </cell>
          <cell r="B64" t="str">
            <v>00500000</v>
          </cell>
          <cell r="C64" t="str">
            <v>Canton</v>
          </cell>
          <cell r="D64" t="str">
            <v>Public School District</v>
          </cell>
          <cell r="E64" t="str">
            <v>Superintendent</v>
          </cell>
          <cell r="F64" t="str">
            <v>Jennifer Fischer-Mueller</v>
          </cell>
          <cell r="G64" t="str">
            <v>960 Washington Street</v>
          </cell>
          <cell r="H64" t="str">
            <v/>
          </cell>
          <cell r="I64" t="str">
            <v>Canton</v>
          </cell>
          <cell r="J64" t="str">
            <v>MA</v>
          </cell>
          <cell r="K64" t="str">
            <v>02021</v>
          </cell>
          <cell r="L64" t="str">
            <v>Ellie Rounds-Bloom</v>
          </cell>
          <cell r="M64" t="str">
            <v>781-338-3128</v>
          </cell>
          <cell r="N64" t="str">
            <v>eleanor.rounds@mass.gov</v>
          </cell>
          <cell r="P64">
            <v>78</v>
          </cell>
          <cell r="Q64">
            <v>3281</v>
          </cell>
          <cell r="R64">
            <v>19</v>
          </cell>
          <cell r="S64" t="str">
            <v>Yes</v>
          </cell>
          <cell r="T64" t="str">
            <v>No</v>
          </cell>
          <cell r="U64" t="str">
            <v>No</v>
          </cell>
        </row>
        <row r="65">
          <cell r="A65">
            <v>65</v>
          </cell>
          <cell r="B65" t="str">
            <v>04320000</v>
          </cell>
          <cell r="C65" t="str">
            <v>Cape Cod Lighthouse Charter (District)</v>
          </cell>
          <cell r="D65" t="str">
            <v>Charter District</v>
          </cell>
          <cell r="E65" t="str">
            <v>Charter School Leader</v>
          </cell>
          <cell r="F65" t="str">
            <v>Paul Niles</v>
          </cell>
          <cell r="G65" t="str">
            <v>195 Route 137</v>
          </cell>
          <cell r="H65" t="str">
            <v/>
          </cell>
          <cell r="I65" t="str">
            <v>East Harwich</v>
          </cell>
          <cell r="J65" t="str">
            <v>MA</v>
          </cell>
          <cell r="K65" t="str">
            <v>02645</v>
          </cell>
          <cell r="L65" t="str">
            <v>Ellie Rounds-Bloom</v>
          </cell>
          <cell r="M65" t="str">
            <v>781-338-3128</v>
          </cell>
          <cell r="N65" t="str">
            <v>eleanor.rounds@mass.gov</v>
          </cell>
          <cell r="P65">
            <v>3</v>
          </cell>
          <cell r="Q65">
            <v>241</v>
          </cell>
          <cell r="R65">
            <v>0</v>
          </cell>
          <cell r="S65" t="str">
            <v>No</v>
          </cell>
          <cell r="T65" t="str">
            <v>No</v>
          </cell>
          <cell r="U65" t="str">
            <v>No</v>
          </cell>
        </row>
        <row r="66">
          <cell r="A66">
            <v>66</v>
          </cell>
          <cell r="B66" t="str">
            <v>08150000</v>
          </cell>
          <cell r="C66" t="str">
            <v>Cape Cod Regional Vocational Technical</v>
          </cell>
          <cell r="D66" t="str">
            <v>Public School District</v>
          </cell>
          <cell r="E66" t="str">
            <v>Superintendent</v>
          </cell>
          <cell r="F66" t="str">
            <v>Robert Sanborn</v>
          </cell>
          <cell r="G66" t="str">
            <v>351 Pleasant Lake Avenue</v>
          </cell>
          <cell r="H66" t="str">
            <v/>
          </cell>
          <cell r="I66" t="str">
            <v>Harwich</v>
          </cell>
          <cell r="J66" t="str">
            <v>MA</v>
          </cell>
          <cell r="K66" t="str">
            <v>02645</v>
          </cell>
          <cell r="L66" t="str">
            <v>Julia Foodman</v>
          </cell>
          <cell r="M66" t="str">
            <v>781-338-3577</v>
          </cell>
          <cell r="N66" t="str">
            <v>julia.b.foodman@mass.gov</v>
          </cell>
          <cell r="P66">
            <v>16</v>
          </cell>
          <cell r="Q66">
            <v>599</v>
          </cell>
          <cell r="R66">
            <v>2</v>
          </cell>
          <cell r="S66" t="str">
            <v>No</v>
          </cell>
          <cell r="T66" t="str">
            <v>No</v>
          </cell>
          <cell r="U66" t="str">
            <v>No</v>
          </cell>
        </row>
        <row r="67">
          <cell r="A67">
            <v>67</v>
          </cell>
          <cell r="B67" t="str">
            <v>00510000</v>
          </cell>
          <cell r="C67" t="str">
            <v>Carlisle</v>
          </cell>
          <cell r="D67" t="str">
            <v>Public School District</v>
          </cell>
          <cell r="E67" t="str">
            <v>Superintendent</v>
          </cell>
          <cell r="F67" t="str">
            <v>James O'Shea</v>
          </cell>
          <cell r="G67" t="str">
            <v>83 School Street</v>
          </cell>
          <cell r="H67" t="str">
            <v/>
          </cell>
          <cell r="I67" t="str">
            <v>Carlisle</v>
          </cell>
          <cell r="J67" t="str">
            <v>MA</v>
          </cell>
          <cell r="K67" t="str">
            <v>01741</v>
          </cell>
          <cell r="L67" t="str">
            <v>Nancy Labrie</v>
          </cell>
          <cell r="M67" t="str">
            <v>781-338-3536</v>
          </cell>
          <cell r="N67" t="str">
            <v>nancy.h.labrie@mass.gov</v>
          </cell>
          <cell r="P67">
            <v>18</v>
          </cell>
          <cell r="Q67">
            <v>594</v>
          </cell>
          <cell r="R67">
            <v>0</v>
          </cell>
          <cell r="S67" t="str">
            <v>No</v>
          </cell>
          <cell r="T67" t="str">
            <v>No</v>
          </cell>
          <cell r="U67" t="str">
            <v>No</v>
          </cell>
        </row>
        <row r="68">
          <cell r="A68">
            <v>68</v>
          </cell>
          <cell r="B68" t="str">
            <v>00520000</v>
          </cell>
          <cell r="C68" t="str">
            <v>Carver</v>
          </cell>
          <cell r="D68" t="str">
            <v>Public School District</v>
          </cell>
          <cell r="E68" t="str">
            <v>Superintendent</v>
          </cell>
          <cell r="F68" t="str">
            <v>Scott Knief</v>
          </cell>
          <cell r="G68" t="str">
            <v>3 Carver Square Blvd.</v>
          </cell>
          <cell r="H68" t="str">
            <v/>
          </cell>
          <cell r="I68" t="str">
            <v>Carver</v>
          </cell>
          <cell r="J68" t="str">
            <v>MA</v>
          </cell>
          <cell r="K68" t="str">
            <v>02330</v>
          </cell>
          <cell r="L68" t="str">
            <v>Nancy Labrie</v>
          </cell>
          <cell r="M68" t="str">
            <v>781-338-3536</v>
          </cell>
          <cell r="N68" t="str">
            <v>nancy.h.labrie@mass.gov</v>
          </cell>
          <cell r="P68">
            <v>17</v>
          </cell>
          <cell r="Q68">
            <v>1523</v>
          </cell>
          <cell r="R68">
            <v>3</v>
          </cell>
          <cell r="S68" t="str">
            <v>Yes</v>
          </cell>
          <cell r="T68" t="str">
            <v>Yes</v>
          </cell>
          <cell r="U68" t="str">
            <v>No</v>
          </cell>
        </row>
        <row r="69">
          <cell r="A69">
            <v>69</v>
          </cell>
          <cell r="B69" t="str">
            <v>06350000</v>
          </cell>
          <cell r="C69" t="str">
            <v>Central Berkshire</v>
          </cell>
          <cell r="D69" t="str">
            <v>Public School District</v>
          </cell>
          <cell r="E69" t="str">
            <v>Superintendent</v>
          </cell>
          <cell r="F69" t="str">
            <v>Laurie Casna</v>
          </cell>
          <cell r="G69" t="str">
            <v>PO Box 299</v>
          </cell>
          <cell r="H69" t="str">
            <v>Rt 8</v>
          </cell>
          <cell r="I69" t="str">
            <v>Dalton</v>
          </cell>
          <cell r="J69" t="str">
            <v>MA</v>
          </cell>
          <cell r="K69" t="str">
            <v>01227</v>
          </cell>
          <cell r="L69" t="str">
            <v>Alex Lilley</v>
          </cell>
          <cell r="M69" t="str">
            <v>781-338-6212</v>
          </cell>
          <cell r="N69" t="str">
            <v>alex.j.lilley@mass.gov</v>
          </cell>
          <cell r="P69">
            <v>9</v>
          </cell>
          <cell r="Q69">
            <v>1526</v>
          </cell>
          <cell r="R69">
            <v>9</v>
          </cell>
          <cell r="S69" t="str">
            <v>Yes</v>
          </cell>
          <cell r="T69" t="str">
            <v>No</v>
          </cell>
          <cell r="U69" t="str">
            <v>No</v>
          </cell>
        </row>
        <row r="70">
          <cell r="A70">
            <v>70</v>
          </cell>
          <cell r="B70" t="str">
            <v>00560000</v>
          </cell>
          <cell r="C70" t="str">
            <v>Chelmsford</v>
          </cell>
          <cell r="D70" t="str">
            <v>Public School District</v>
          </cell>
          <cell r="E70" t="str">
            <v>Superintendent</v>
          </cell>
          <cell r="F70" t="str">
            <v>Roger Lang</v>
          </cell>
          <cell r="G70" t="str">
            <v>230 North Road</v>
          </cell>
          <cell r="H70" t="str">
            <v/>
          </cell>
          <cell r="I70" t="str">
            <v>Chelmsford</v>
          </cell>
          <cell r="J70" t="str">
            <v>MA</v>
          </cell>
          <cell r="K70" t="str">
            <v>01824</v>
          </cell>
          <cell r="L70" t="str">
            <v>Russ Fleming</v>
          </cell>
          <cell r="M70" t="str">
            <v>781-338-6259</v>
          </cell>
          <cell r="N70" t="str">
            <v>russellw.fleming@mass.gov</v>
          </cell>
          <cell r="P70">
            <v>195</v>
          </cell>
          <cell r="Q70">
            <v>4928</v>
          </cell>
          <cell r="R70">
            <v>17</v>
          </cell>
          <cell r="S70" t="str">
            <v>Yes</v>
          </cell>
          <cell r="T70" t="str">
            <v>No</v>
          </cell>
          <cell r="U70" t="str">
            <v>No</v>
          </cell>
        </row>
        <row r="71">
          <cell r="A71">
            <v>71</v>
          </cell>
          <cell r="B71" t="str">
            <v>00570000</v>
          </cell>
          <cell r="C71" t="str">
            <v>Chelsea</v>
          </cell>
          <cell r="D71" t="str">
            <v>Public School District</v>
          </cell>
          <cell r="E71" t="str">
            <v>Superintendent</v>
          </cell>
          <cell r="F71" t="str">
            <v>Mary Bourque</v>
          </cell>
          <cell r="G71" t="str">
            <v>500 Broadway Street</v>
          </cell>
          <cell r="H71" t="str">
            <v>c/o City Hall Room 216</v>
          </cell>
          <cell r="I71" t="str">
            <v>Chelsea</v>
          </cell>
          <cell r="J71" t="str">
            <v>MA</v>
          </cell>
          <cell r="K71" t="str">
            <v>02150</v>
          </cell>
          <cell r="L71" t="str">
            <v>Julia Foodman</v>
          </cell>
          <cell r="M71" t="str">
            <v>781-338-3577</v>
          </cell>
          <cell r="N71" t="str">
            <v>julia.b.foodman@mass.gov</v>
          </cell>
          <cell r="P71">
            <v>2317</v>
          </cell>
          <cell r="Q71">
            <v>6120</v>
          </cell>
          <cell r="R71">
            <v>404</v>
          </cell>
          <cell r="S71" t="str">
            <v>Yes</v>
          </cell>
          <cell r="T71" t="str">
            <v>No</v>
          </cell>
          <cell r="U71" t="str">
            <v>No</v>
          </cell>
        </row>
        <row r="72">
          <cell r="A72">
            <v>72</v>
          </cell>
          <cell r="B72" t="str">
            <v>06320000</v>
          </cell>
          <cell r="C72" t="str">
            <v>Chesterfield-Goshen</v>
          </cell>
          <cell r="D72" t="str">
            <v>Public School District</v>
          </cell>
          <cell r="E72" t="str">
            <v>Superintendent</v>
          </cell>
          <cell r="F72" t="str">
            <v>Aaron Osborne</v>
          </cell>
          <cell r="G72" t="str">
            <v>30 Smith Road</v>
          </cell>
          <cell r="H72" t="str">
            <v/>
          </cell>
          <cell r="I72" t="str">
            <v>Chesterfield</v>
          </cell>
          <cell r="J72" t="str">
            <v>MA</v>
          </cell>
          <cell r="K72" t="str">
            <v>01012</v>
          </cell>
          <cell r="L72" t="str">
            <v>Nancy Labrie</v>
          </cell>
          <cell r="M72" t="str">
            <v>781-338-3536</v>
          </cell>
          <cell r="N72" t="str">
            <v>nancy.h.labrie@mass.gov</v>
          </cell>
          <cell r="P72">
            <v>0</v>
          </cell>
          <cell r="Q72">
            <v>118</v>
          </cell>
          <cell r="R72">
            <v>0</v>
          </cell>
          <cell r="S72" t="str">
            <v>Yes</v>
          </cell>
          <cell r="T72" t="str">
            <v>No</v>
          </cell>
          <cell r="U72" t="str">
            <v>No</v>
          </cell>
        </row>
        <row r="73">
          <cell r="A73">
            <v>73</v>
          </cell>
          <cell r="B73" t="str">
            <v>00610000</v>
          </cell>
          <cell r="C73" t="str">
            <v>Chicopee</v>
          </cell>
          <cell r="D73" t="str">
            <v>Public School District</v>
          </cell>
          <cell r="E73" t="str">
            <v>Superintendent</v>
          </cell>
          <cell r="F73" t="str">
            <v>Richard Rege</v>
          </cell>
          <cell r="G73" t="str">
            <v>180 Broadway Street</v>
          </cell>
          <cell r="H73" t="str">
            <v/>
          </cell>
          <cell r="I73" t="str">
            <v>Chicopee</v>
          </cell>
          <cell r="J73" t="str">
            <v>MA</v>
          </cell>
          <cell r="K73" t="str">
            <v>01020</v>
          </cell>
          <cell r="L73" t="str">
            <v>Beth O'Connell</v>
          </cell>
          <cell r="M73" t="str">
            <v>781-338-3132</v>
          </cell>
          <cell r="N73" t="str">
            <v>elizabeth.a.o'connell@mass.gov</v>
          </cell>
          <cell r="P73">
            <v>421</v>
          </cell>
          <cell r="Q73">
            <v>7008</v>
          </cell>
          <cell r="R73">
            <v>136</v>
          </cell>
          <cell r="S73" t="str">
            <v>Yes</v>
          </cell>
          <cell r="T73" t="str">
            <v>Yes</v>
          </cell>
          <cell r="U73" t="str">
            <v>Yes</v>
          </cell>
        </row>
        <row r="74">
          <cell r="A74">
            <v>74</v>
          </cell>
          <cell r="B74" t="str">
            <v>04180000</v>
          </cell>
          <cell r="C74" t="str">
            <v>Christa McAuliffe Charter Public (District)</v>
          </cell>
          <cell r="D74" t="str">
            <v>Charter District</v>
          </cell>
          <cell r="E74" t="str">
            <v>Charter School Leader</v>
          </cell>
          <cell r="F74" t="str">
            <v>Kristin Harrison</v>
          </cell>
          <cell r="G74" t="str">
            <v>139 Newbury St</v>
          </cell>
          <cell r="H74" t="str">
            <v/>
          </cell>
          <cell r="I74" t="str">
            <v>Framingham</v>
          </cell>
          <cell r="J74" t="str">
            <v>MA</v>
          </cell>
          <cell r="K74" t="str">
            <v>01701</v>
          </cell>
          <cell r="L74" t="str">
            <v>Sue Mazzarella</v>
          </cell>
          <cell r="M74" t="str">
            <v>781-338-3587</v>
          </cell>
          <cell r="N74" t="str">
            <v>susan.mazzarella@mass.gov</v>
          </cell>
          <cell r="P74">
            <v>14</v>
          </cell>
          <cell r="Q74">
            <v>392</v>
          </cell>
          <cell r="R74">
            <v>0</v>
          </cell>
          <cell r="S74" t="str">
            <v>No</v>
          </cell>
          <cell r="T74" t="str">
            <v>No</v>
          </cell>
          <cell r="U74" t="str">
            <v>No</v>
          </cell>
        </row>
        <row r="75">
          <cell r="A75">
            <v>75</v>
          </cell>
          <cell r="B75" t="str">
            <v>04370000</v>
          </cell>
          <cell r="C75" t="str">
            <v>City on a Hill Charter Public School (District)</v>
          </cell>
          <cell r="D75" t="str">
            <v>Charter District</v>
          </cell>
          <cell r="E75" t="str">
            <v>Charter School Leader</v>
          </cell>
          <cell r="F75" t="str">
            <v>Kevin Taylor</v>
          </cell>
          <cell r="G75" t="str">
            <v>15 Allerton Street</v>
          </cell>
          <cell r="H75" t="str">
            <v>Suite 1</v>
          </cell>
          <cell r="I75" t="str">
            <v>Roxbury</v>
          </cell>
          <cell r="J75" t="str">
            <v>MA</v>
          </cell>
          <cell r="K75" t="str">
            <v>02119</v>
          </cell>
          <cell r="L75" t="str">
            <v>Julia Foodman</v>
          </cell>
          <cell r="M75" t="str">
            <v>781-338-3577</v>
          </cell>
          <cell r="N75" t="str">
            <v>julia.b.foodman@mass.gov</v>
          </cell>
          <cell r="P75">
            <v>27</v>
          </cell>
          <cell r="Q75">
            <v>200</v>
          </cell>
          <cell r="R75">
            <v>2</v>
          </cell>
          <cell r="S75" t="str">
            <v>No</v>
          </cell>
          <cell r="T75" t="str">
            <v>No</v>
          </cell>
          <cell r="U75" t="str">
            <v>No</v>
          </cell>
        </row>
        <row r="76">
          <cell r="A76">
            <v>76</v>
          </cell>
          <cell r="B76" t="str">
            <v>00630000</v>
          </cell>
          <cell r="C76" t="str">
            <v>Clarksburg</v>
          </cell>
          <cell r="D76" t="str">
            <v>Public School District</v>
          </cell>
          <cell r="E76" t="str">
            <v>Superintendent</v>
          </cell>
          <cell r="F76" t="str">
            <v>Tara Barnes</v>
          </cell>
          <cell r="G76" t="str">
            <v>777 West Crossroad</v>
          </cell>
          <cell r="H76" t="str">
            <v/>
          </cell>
          <cell r="I76" t="str">
            <v>Clarksburg</v>
          </cell>
          <cell r="J76" t="str">
            <v>MA</v>
          </cell>
          <cell r="K76" t="str">
            <v>01247</v>
          </cell>
          <cell r="L76" t="str">
            <v>Sue Mazzarella</v>
          </cell>
          <cell r="M76" t="str">
            <v>781-338-3587</v>
          </cell>
          <cell r="N76" t="str">
            <v>susan.mazzarella@mass.gov</v>
          </cell>
          <cell r="P76">
            <v>0</v>
          </cell>
          <cell r="Q76">
            <v>194</v>
          </cell>
          <cell r="R76">
            <v>2</v>
          </cell>
          <cell r="S76" t="str">
            <v>No</v>
          </cell>
          <cell r="T76" t="str">
            <v>No</v>
          </cell>
          <cell r="U76" t="str">
            <v>No</v>
          </cell>
        </row>
        <row r="77">
          <cell r="A77">
            <v>77</v>
          </cell>
          <cell r="B77" t="str">
            <v>00640000</v>
          </cell>
          <cell r="C77" t="str">
            <v>Clinton</v>
          </cell>
          <cell r="D77" t="str">
            <v>Public School District</v>
          </cell>
          <cell r="E77" t="str">
            <v>Superintendent</v>
          </cell>
          <cell r="F77" t="str">
            <v>Steven Meyer</v>
          </cell>
          <cell r="G77" t="str">
            <v>150 School Street</v>
          </cell>
          <cell r="H77" t="str">
            <v/>
          </cell>
          <cell r="I77" t="str">
            <v>Clinton</v>
          </cell>
          <cell r="J77" t="str">
            <v>MA</v>
          </cell>
          <cell r="K77" t="str">
            <v>01510</v>
          </cell>
          <cell r="L77" t="str">
            <v>Alex Chiu</v>
          </cell>
          <cell r="M77" t="str">
            <v>781-338-3586</v>
          </cell>
          <cell r="N77" t="str">
            <v>alexandria.w.chiu@mass.gov</v>
          </cell>
          <cell r="P77">
            <v>251</v>
          </cell>
          <cell r="Q77">
            <v>1841</v>
          </cell>
          <cell r="R77">
            <v>11</v>
          </cell>
          <cell r="S77" t="str">
            <v>No</v>
          </cell>
          <cell r="T77" t="str">
            <v>No</v>
          </cell>
          <cell r="U77" t="str">
            <v>No</v>
          </cell>
        </row>
        <row r="78">
          <cell r="A78">
            <v>78</v>
          </cell>
          <cell r="B78" t="str">
            <v>04380000</v>
          </cell>
          <cell r="C78" t="str">
            <v>Codman Academy Charter Public (District)</v>
          </cell>
          <cell r="D78" t="str">
            <v>Charter District</v>
          </cell>
          <cell r="E78" t="str">
            <v>Charter School Leader</v>
          </cell>
          <cell r="F78" t="str">
            <v>Thabiti Brown</v>
          </cell>
          <cell r="G78" t="str">
            <v>637 Washington Street</v>
          </cell>
          <cell r="H78" t="str">
            <v/>
          </cell>
          <cell r="I78" t="str">
            <v>Dorchester</v>
          </cell>
          <cell r="J78" t="str">
            <v>MA</v>
          </cell>
          <cell r="K78" t="str">
            <v>02124</v>
          </cell>
          <cell r="L78" t="str">
            <v>Julia Foodman</v>
          </cell>
          <cell r="M78" t="str">
            <v>781-338-3577</v>
          </cell>
          <cell r="N78" t="str">
            <v>julia.b.foodman@mass.gov</v>
          </cell>
          <cell r="P78">
            <v>35</v>
          </cell>
          <cell r="Q78">
            <v>326</v>
          </cell>
          <cell r="R78">
            <v>21</v>
          </cell>
          <cell r="S78" t="str">
            <v>No</v>
          </cell>
          <cell r="T78" t="str">
            <v>No</v>
          </cell>
          <cell r="U78" t="str">
            <v>No</v>
          </cell>
        </row>
        <row r="79">
          <cell r="A79">
            <v>79</v>
          </cell>
          <cell r="B79" t="str">
            <v>00650000</v>
          </cell>
          <cell r="C79" t="str">
            <v>Cohasset</v>
          </cell>
          <cell r="D79" t="str">
            <v>Public School District</v>
          </cell>
          <cell r="E79" t="str">
            <v>Superintendent</v>
          </cell>
          <cell r="F79" t="str">
            <v>Louise Demas</v>
          </cell>
          <cell r="G79" t="str">
            <v>143 Pond Street</v>
          </cell>
          <cell r="H79" t="str">
            <v/>
          </cell>
          <cell r="I79" t="str">
            <v>Cohasset</v>
          </cell>
          <cell r="J79" t="str">
            <v>MA</v>
          </cell>
          <cell r="K79" t="str">
            <v>02025</v>
          </cell>
          <cell r="L79" t="str">
            <v>Ellie Rounds-Bloom</v>
          </cell>
          <cell r="M79" t="str">
            <v>781-338-3128</v>
          </cell>
          <cell r="N79" t="str">
            <v>eleanor.rounds@mass.gov</v>
          </cell>
          <cell r="P79">
            <v>3</v>
          </cell>
          <cell r="Q79">
            <v>1491</v>
          </cell>
          <cell r="R79">
            <v>0</v>
          </cell>
          <cell r="S79" t="str">
            <v>No</v>
          </cell>
          <cell r="T79" t="str">
            <v>No</v>
          </cell>
          <cell r="U79" t="str">
            <v>No</v>
          </cell>
        </row>
        <row r="80">
          <cell r="A80">
            <v>80</v>
          </cell>
          <cell r="B80" t="str">
            <v>05320000</v>
          </cell>
          <cell r="C80" t="str">
            <v>Collaborative for Educational Services</v>
          </cell>
          <cell r="D80" t="str">
            <v>Collaborative</v>
          </cell>
          <cell r="E80" t="str">
            <v>Superintendent</v>
          </cell>
          <cell r="F80" t="str">
            <v>William Diehl</v>
          </cell>
          <cell r="G80" t="str">
            <v>97 Hawley Street</v>
          </cell>
          <cell r="I80" t="str">
            <v>Northampton</v>
          </cell>
          <cell r="J80" t="str">
            <v>MA</v>
          </cell>
          <cell r="K80" t="str">
            <v>01060</v>
          </cell>
          <cell r="L80" t="str">
            <v>Russ Fleming</v>
          </cell>
          <cell r="M80" t="str">
            <v>781-338-6259</v>
          </cell>
          <cell r="N80" t="str">
            <v>russellw.fleming@mass.gov</v>
          </cell>
          <cell r="P80">
            <v>0</v>
          </cell>
          <cell r="Q80">
            <v>0</v>
          </cell>
          <cell r="R80">
            <v>0</v>
          </cell>
          <cell r="S80" t="str">
            <v>N/A</v>
          </cell>
          <cell r="T80" t="str">
            <v>No</v>
          </cell>
          <cell r="U80" t="str">
            <v>No</v>
          </cell>
        </row>
        <row r="81">
          <cell r="A81">
            <v>81</v>
          </cell>
          <cell r="B81" t="str">
            <v>35030000</v>
          </cell>
          <cell r="C81" t="str">
            <v>Collegiate Charter School of Lowell (District)</v>
          </cell>
          <cell r="D81" t="str">
            <v>Charter District</v>
          </cell>
          <cell r="E81" t="str">
            <v>Charter School Leader</v>
          </cell>
          <cell r="F81" t="str">
            <v>Laurie Hodgdon</v>
          </cell>
          <cell r="G81" t="str">
            <v>1857 Middlesex Street</v>
          </cell>
          <cell r="H81" t="str">
            <v/>
          </cell>
          <cell r="I81" t="str">
            <v>Lowell</v>
          </cell>
          <cell r="J81" t="str">
            <v>MA</v>
          </cell>
          <cell r="K81" t="str">
            <v>01851</v>
          </cell>
          <cell r="L81" t="str">
            <v>Sue Mazzarella</v>
          </cell>
          <cell r="M81" t="str">
            <v>781-338-3587</v>
          </cell>
          <cell r="N81" t="str">
            <v>susan.mazzarella@mass.gov</v>
          </cell>
          <cell r="P81">
            <v>272</v>
          </cell>
          <cell r="Q81">
            <v>934</v>
          </cell>
          <cell r="R81">
            <v>0</v>
          </cell>
          <cell r="S81" t="str">
            <v>No</v>
          </cell>
          <cell r="T81" t="str">
            <v>No</v>
          </cell>
          <cell r="U81" t="str">
            <v>No</v>
          </cell>
        </row>
        <row r="82">
          <cell r="A82">
            <v>82</v>
          </cell>
          <cell r="B82" t="str">
            <v>04360000</v>
          </cell>
          <cell r="C82" t="str">
            <v>Community Charter School of Cambridge (District)</v>
          </cell>
          <cell r="D82" t="str">
            <v>Charter District</v>
          </cell>
          <cell r="E82" t="str">
            <v>Charter School Leader</v>
          </cell>
          <cell r="F82" t="str">
            <v>Caleb Hurst-Hiller</v>
          </cell>
          <cell r="G82" t="str">
            <v>245 Bent Street</v>
          </cell>
          <cell r="H82" t="str">
            <v/>
          </cell>
          <cell r="I82" t="str">
            <v>Cambridge</v>
          </cell>
          <cell r="J82" t="str">
            <v>MA</v>
          </cell>
          <cell r="K82" t="str">
            <v>02141</v>
          </cell>
          <cell r="L82" t="str">
            <v>Nancy Labrie</v>
          </cell>
          <cell r="M82" t="str">
            <v>781-338-3536</v>
          </cell>
          <cell r="N82" t="str">
            <v>nancy.h.labrie@mass.gov</v>
          </cell>
          <cell r="P82">
            <v>24</v>
          </cell>
          <cell r="Q82">
            <v>320</v>
          </cell>
          <cell r="R82">
            <v>4</v>
          </cell>
          <cell r="S82" t="str">
            <v>No</v>
          </cell>
          <cell r="T82" t="str">
            <v>Yes</v>
          </cell>
          <cell r="U82" t="str">
            <v>No</v>
          </cell>
        </row>
        <row r="83">
          <cell r="A83">
            <v>83</v>
          </cell>
          <cell r="B83" t="str">
            <v>04260000</v>
          </cell>
          <cell r="C83" t="str">
            <v>Community Day Charter Public School - Gateway (District)</v>
          </cell>
          <cell r="D83" t="str">
            <v>Charter District</v>
          </cell>
          <cell r="E83" t="str">
            <v>Charter School Leader</v>
          </cell>
          <cell r="F83" t="str">
            <v>Mary Chance</v>
          </cell>
          <cell r="G83" t="str">
            <v>190 Hampshire Street</v>
          </cell>
          <cell r="H83" t="str">
            <v/>
          </cell>
          <cell r="I83" t="str">
            <v>Lawrence</v>
          </cell>
          <cell r="J83" t="str">
            <v>MA</v>
          </cell>
          <cell r="K83" t="str">
            <v>01840</v>
          </cell>
          <cell r="L83" t="str">
            <v>Colleen Holforty</v>
          </cell>
          <cell r="M83" t="str">
            <v>781-338-3522</v>
          </cell>
          <cell r="N83" t="str">
            <v>colleen.e.holforty@mass.gov</v>
          </cell>
          <cell r="P83">
            <v>73</v>
          </cell>
          <cell r="Q83">
            <v>360</v>
          </cell>
          <cell r="R83">
            <v>0</v>
          </cell>
          <cell r="S83" t="str">
            <v>Yes</v>
          </cell>
          <cell r="T83" t="str">
            <v>No</v>
          </cell>
          <cell r="U83" t="str">
            <v>No</v>
          </cell>
        </row>
        <row r="84">
          <cell r="A84">
            <v>84</v>
          </cell>
          <cell r="B84" t="str">
            <v>04400000</v>
          </cell>
          <cell r="C84" t="str">
            <v>Community Day Charter Public School - Prospect (District)</v>
          </cell>
          <cell r="D84" t="str">
            <v>Charter District</v>
          </cell>
          <cell r="E84" t="str">
            <v>Charter School Leader</v>
          </cell>
          <cell r="F84" t="str">
            <v>Mary Chance</v>
          </cell>
          <cell r="G84" t="str">
            <v>190 Hampshire Street</v>
          </cell>
          <cell r="H84" t="str">
            <v/>
          </cell>
          <cell r="I84" t="str">
            <v>Lawrence</v>
          </cell>
          <cell r="J84" t="str">
            <v>MA</v>
          </cell>
          <cell r="K84" t="str">
            <v>01840</v>
          </cell>
          <cell r="L84" t="str">
            <v>Colleen Holforty</v>
          </cell>
          <cell r="M84" t="str">
            <v>781-338-3522</v>
          </cell>
          <cell r="N84" t="str">
            <v>colleen.e.holforty@mass.gov</v>
          </cell>
          <cell r="P84">
            <v>104</v>
          </cell>
          <cell r="Q84">
            <v>379</v>
          </cell>
          <cell r="R84">
            <v>0</v>
          </cell>
          <cell r="S84" t="str">
            <v>No</v>
          </cell>
          <cell r="T84" t="str">
            <v>No</v>
          </cell>
          <cell r="U84" t="str">
            <v>No</v>
          </cell>
        </row>
        <row r="85">
          <cell r="A85">
            <v>85</v>
          </cell>
          <cell r="B85" t="str">
            <v>04310000</v>
          </cell>
          <cell r="C85" t="str">
            <v>Community Day Charter Public School - R. Kingman Webster (District)</v>
          </cell>
          <cell r="D85" t="str">
            <v>Charter District</v>
          </cell>
          <cell r="E85" t="str">
            <v>Charter School Leader</v>
          </cell>
          <cell r="F85" t="str">
            <v>Mary Chance</v>
          </cell>
          <cell r="G85" t="str">
            <v>190 Hampshire Street</v>
          </cell>
          <cell r="H85" t="str">
            <v/>
          </cell>
          <cell r="I85" t="str">
            <v>Lawrence</v>
          </cell>
          <cell r="J85" t="str">
            <v>MA</v>
          </cell>
          <cell r="K85" t="str">
            <v>01840</v>
          </cell>
          <cell r="L85" t="str">
            <v>Colleen Holforty</v>
          </cell>
          <cell r="M85" t="str">
            <v>781-338-3522</v>
          </cell>
          <cell r="N85" t="str">
            <v>colleen.e.holforty@mass.gov</v>
          </cell>
          <cell r="P85">
            <v>86</v>
          </cell>
          <cell r="Q85">
            <v>359</v>
          </cell>
          <cell r="R85">
            <v>0</v>
          </cell>
          <cell r="S85" t="str">
            <v>No</v>
          </cell>
          <cell r="T85" t="str">
            <v>No</v>
          </cell>
          <cell r="U85" t="str">
            <v>No</v>
          </cell>
        </row>
        <row r="86">
          <cell r="A86">
            <v>86</v>
          </cell>
          <cell r="B86" t="str">
            <v>00670000</v>
          </cell>
          <cell r="C86" t="str">
            <v>Concord</v>
          </cell>
          <cell r="D86" t="str">
            <v>Public School District</v>
          </cell>
          <cell r="E86" t="str">
            <v>Superintendent</v>
          </cell>
          <cell r="F86" t="str">
            <v>Laurie Hunter</v>
          </cell>
          <cell r="G86" t="str">
            <v>120 Meriam Rd</v>
          </cell>
          <cell r="H86" t="str">
            <v/>
          </cell>
          <cell r="I86" t="str">
            <v>Concord</v>
          </cell>
          <cell r="J86" t="str">
            <v>MA</v>
          </cell>
          <cell r="K86" t="str">
            <v>01742</v>
          </cell>
          <cell r="L86" t="str">
            <v>Nancy Labrie</v>
          </cell>
          <cell r="M86" t="str">
            <v>781-338-3536</v>
          </cell>
          <cell r="N86" t="str">
            <v>nancy.h.labrie@mass.gov</v>
          </cell>
          <cell r="P86">
            <v>56</v>
          </cell>
          <cell r="Q86">
            <v>2072</v>
          </cell>
          <cell r="R86">
            <v>0</v>
          </cell>
          <cell r="S86" t="str">
            <v>Yes</v>
          </cell>
          <cell r="T86" t="str">
            <v>Yes</v>
          </cell>
          <cell r="U86" t="str">
            <v>Yes</v>
          </cell>
        </row>
        <row r="87">
          <cell r="A87">
            <v>87</v>
          </cell>
          <cell r="B87" t="str">
            <v>06400000</v>
          </cell>
          <cell r="C87" t="str">
            <v>Concord-Carlisle</v>
          </cell>
          <cell r="D87" t="str">
            <v>Public School District</v>
          </cell>
          <cell r="E87" t="str">
            <v>Superintendent</v>
          </cell>
          <cell r="F87" t="str">
            <v>Laurie Hunter</v>
          </cell>
          <cell r="G87" t="str">
            <v>120 Meriam Rd</v>
          </cell>
          <cell r="H87" t="str">
            <v/>
          </cell>
          <cell r="I87" t="str">
            <v>Concord</v>
          </cell>
          <cell r="J87" t="str">
            <v>MA</v>
          </cell>
          <cell r="K87" t="str">
            <v>01742</v>
          </cell>
          <cell r="L87" t="str">
            <v>Nancy Labrie</v>
          </cell>
          <cell r="M87" t="str">
            <v>781-338-3536</v>
          </cell>
          <cell r="N87" t="str">
            <v>nancy.h.labrie@mass.gov</v>
          </cell>
          <cell r="P87">
            <v>8</v>
          </cell>
          <cell r="Q87">
            <v>1311</v>
          </cell>
          <cell r="R87">
            <v>1</v>
          </cell>
          <cell r="S87" t="str">
            <v>No</v>
          </cell>
          <cell r="T87" t="str">
            <v>Yes</v>
          </cell>
          <cell r="U87" t="str">
            <v>No</v>
          </cell>
        </row>
        <row r="88">
          <cell r="A88">
            <v>88</v>
          </cell>
          <cell r="B88" t="str">
            <v>04390000</v>
          </cell>
          <cell r="C88" t="str">
            <v>Conservatory Lab Charter (District)</v>
          </cell>
          <cell r="D88" t="str">
            <v>Charter District</v>
          </cell>
          <cell r="E88" t="str">
            <v>Charter School Leader</v>
          </cell>
          <cell r="F88" t="str">
            <v>John Chistolini</v>
          </cell>
          <cell r="G88" t="str">
            <v>2120 Dorchester Avenue</v>
          </cell>
          <cell r="H88" t="str">
            <v/>
          </cell>
          <cell r="I88" t="str">
            <v>Dorchester</v>
          </cell>
          <cell r="J88" t="str">
            <v>MA</v>
          </cell>
          <cell r="K88" t="str">
            <v>02124</v>
          </cell>
          <cell r="L88" t="str">
            <v>Alex Chiu</v>
          </cell>
          <cell r="M88" t="str">
            <v>781-338-3586</v>
          </cell>
          <cell r="N88" t="str">
            <v>alexandria.w.chiu@mass.gov</v>
          </cell>
          <cell r="P88">
            <v>78</v>
          </cell>
          <cell r="Q88">
            <v>403</v>
          </cell>
          <cell r="R88">
            <v>0</v>
          </cell>
          <cell r="S88" t="str">
            <v>No</v>
          </cell>
          <cell r="T88" t="str">
            <v>No</v>
          </cell>
          <cell r="U88" t="str">
            <v>No</v>
          </cell>
        </row>
        <row r="89">
          <cell r="A89">
            <v>89</v>
          </cell>
          <cell r="B89" t="str">
            <v>00680000</v>
          </cell>
          <cell r="C89" t="str">
            <v>Conway</v>
          </cell>
          <cell r="D89" t="str">
            <v>Public School District</v>
          </cell>
          <cell r="E89" t="str">
            <v>Superintendent</v>
          </cell>
          <cell r="F89" t="str">
            <v>Darius Modestow</v>
          </cell>
          <cell r="G89" t="str">
            <v>113 North Main Street, Office C101</v>
          </cell>
          <cell r="H89" t="str">
            <v/>
          </cell>
          <cell r="I89" t="str">
            <v>South Deerfield</v>
          </cell>
          <cell r="J89" t="str">
            <v>MA</v>
          </cell>
          <cell r="K89" t="str">
            <v>01373</v>
          </cell>
          <cell r="L89" t="str">
            <v>Alex Lilley</v>
          </cell>
          <cell r="M89" t="str">
            <v>781-338-6212</v>
          </cell>
          <cell r="N89" t="str">
            <v>alex.j.lilley@mass.gov</v>
          </cell>
          <cell r="P89">
            <v>0</v>
          </cell>
          <cell r="Q89">
            <v>116</v>
          </cell>
          <cell r="R89">
            <v>1</v>
          </cell>
          <cell r="S89" t="str">
            <v>No</v>
          </cell>
          <cell r="T89" t="str">
            <v>No</v>
          </cell>
          <cell r="U89" t="str">
            <v>No</v>
          </cell>
        </row>
        <row r="90">
          <cell r="A90">
            <v>90</v>
          </cell>
          <cell r="B90" t="str">
            <v>05280000</v>
          </cell>
          <cell r="C90" t="str">
            <v>Collaborative for Regional Educational Service and Training (CREST)</v>
          </cell>
          <cell r="D90" t="str">
            <v>Collaborative</v>
          </cell>
          <cell r="E90" t="str">
            <v>Superintendent</v>
          </cell>
          <cell r="F90" t="str">
            <v>Kimberlee Oliveira</v>
          </cell>
          <cell r="G90" t="str">
            <v>1 Branch Street</v>
          </cell>
          <cell r="I90" t="str">
            <v>Methuen</v>
          </cell>
          <cell r="J90" t="str">
            <v>MA</v>
          </cell>
          <cell r="K90" t="str">
            <v>01844</v>
          </cell>
          <cell r="L90" t="str">
            <v>Colleen Holforty</v>
          </cell>
          <cell r="M90" t="str">
            <v>781-338-3522</v>
          </cell>
          <cell r="N90" t="str">
            <v>colleen.e.holforty@mass.gov</v>
          </cell>
          <cell r="P90">
            <v>0</v>
          </cell>
          <cell r="Q90">
            <v>0</v>
          </cell>
          <cell r="R90">
            <v>0</v>
          </cell>
          <cell r="S90" t="str">
            <v>N/A</v>
          </cell>
          <cell r="T90" t="str">
            <v>No</v>
          </cell>
          <cell r="U90" t="str">
            <v>No</v>
          </cell>
        </row>
        <row r="91">
          <cell r="A91">
            <v>91</v>
          </cell>
          <cell r="B91" t="str">
            <v>00710000</v>
          </cell>
          <cell r="C91" t="str">
            <v>Danvers</v>
          </cell>
          <cell r="D91" t="str">
            <v>Public School District</v>
          </cell>
          <cell r="E91" t="str">
            <v>Superintendent</v>
          </cell>
          <cell r="F91" t="str">
            <v>Lisa Dana</v>
          </cell>
          <cell r="G91" t="str">
            <v>64 Cabot Road</v>
          </cell>
          <cell r="I91" t="str">
            <v>Danvers</v>
          </cell>
          <cell r="J91" t="str">
            <v>MA</v>
          </cell>
          <cell r="K91" t="str">
            <v>01923</v>
          </cell>
          <cell r="L91" t="str">
            <v>Sue Mazzarella</v>
          </cell>
          <cell r="M91" t="str">
            <v>781-338-3587</v>
          </cell>
          <cell r="N91" t="str">
            <v>susan.mazzarella@mass.gov</v>
          </cell>
          <cell r="P91">
            <v>49</v>
          </cell>
          <cell r="Q91">
            <v>3344</v>
          </cell>
          <cell r="R91">
            <v>35</v>
          </cell>
          <cell r="S91" t="str">
            <v>Yes</v>
          </cell>
          <cell r="T91" t="str">
            <v>No</v>
          </cell>
          <cell r="U91" t="str">
            <v>No</v>
          </cell>
        </row>
        <row r="92">
          <cell r="A92">
            <v>92</v>
          </cell>
          <cell r="B92" t="str">
            <v>00720000</v>
          </cell>
          <cell r="C92" t="str">
            <v>Dartmouth</v>
          </cell>
          <cell r="D92" t="str">
            <v>Public School District</v>
          </cell>
          <cell r="E92" t="str">
            <v>Superintendent</v>
          </cell>
          <cell r="F92" t="str">
            <v>Bonny Gifford</v>
          </cell>
          <cell r="G92" t="str">
            <v>8 Bush Street</v>
          </cell>
          <cell r="H92" t="str">
            <v/>
          </cell>
          <cell r="I92" t="str">
            <v>Dartmouth</v>
          </cell>
          <cell r="J92" t="str">
            <v>MA</v>
          </cell>
          <cell r="K92" t="str">
            <v>02748</v>
          </cell>
          <cell r="L92" t="str">
            <v>Sue Mazzarella</v>
          </cell>
          <cell r="M92" t="str">
            <v>781-338-3587</v>
          </cell>
          <cell r="N92" t="str">
            <v>susan.mazzarella@mass.gov</v>
          </cell>
          <cell r="P92">
            <v>69</v>
          </cell>
          <cell r="Q92">
            <v>3518</v>
          </cell>
          <cell r="R92">
            <v>9</v>
          </cell>
          <cell r="S92" t="str">
            <v>Yes</v>
          </cell>
          <cell r="T92" t="str">
            <v>No</v>
          </cell>
          <cell r="U92" t="str">
            <v>No</v>
          </cell>
        </row>
        <row r="93">
          <cell r="A93">
            <v>93</v>
          </cell>
          <cell r="B93" t="str">
            <v>00730000</v>
          </cell>
          <cell r="C93" t="str">
            <v>Dedham</v>
          </cell>
          <cell r="D93" t="str">
            <v>Public School District</v>
          </cell>
          <cell r="E93" t="str">
            <v>Superintendent</v>
          </cell>
          <cell r="F93" t="str">
            <v>Michael Welch</v>
          </cell>
          <cell r="G93" t="str">
            <v>100 Whiting Avenue</v>
          </cell>
          <cell r="H93" t="str">
            <v/>
          </cell>
          <cell r="I93" t="str">
            <v>Dedham</v>
          </cell>
          <cell r="J93" t="str">
            <v>MA</v>
          </cell>
          <cell r="K93" t="str">
            <v>02026</v>
          </cell>
          <cell r="L93" t="str">
            <v>Beth O'Connell</v>
          </cell>
          <cell r="M93" t="str">
            <v>781-338-3132</v>
          </cell>
          <cell r="N93" t="str">
            <v>elizabeth.a.o'connell@mass.gov</v>
          </cell>
          <cell r="P93">
            <v>180</v>
          </cell>
          <cell r="Q93">
            <v>2634</v>
          </cell>
          <cell r="R93">
            <v>46</v>
          </cell>
          <cell r="S93" t="str">
            <v>Yes</v>
          </cell>
          <cell r="T93" t="str">
            <v>No</v>
          </cell>
          <cell r="U93" t="str">
            <v>No</v>
          </cell>
        </row>
        <row r="94">
          <cell r="A94">
            <v>94</v>
          </cell>
          <cell r="B94" t="str">
            <v>00740000</v>
          </cell>
          <cell r="C94" t="str">
            <v>Deerfield</v>
          </cell>
          <cell r="D94" t="str">
            <v>Public School District</v>
          </cell>
          <cell r="E94" t="str">
            <v>Superintendent</v>
          </cell>
          <cell r="F94" t="str">
            <v>Darius Modestow</v>
          </cell>
          <cell r="G94" t="str">
            <v>113 North Main Street, Office C101</v>
          </cell>
          <cell r="H94" t="str">
            <v/>
          </cell>
          <cell r="I94" t="str">
            <v>South Deerfield</v>
          </cell>
          <cell r="J94" t="str">
            <v>MA</v>
          </cell>
          <cell r="K94" t="str">
            <v>01373</v>
          </cell>
          <cell r="L94" t="str">
            <v>Alex Lilley</v>
          </cell>
          <cell r="M94" t="str">
            <v>781-338-6212</v>
          </cell>
          <cell r="N94" t="str">
            <v>alex.j.lilley@mass.gov</v>
          </cell>
          <cell r="P94">
            <v>6</v>
          </cell>
          <cell r="Q94">
            <v>348</v>
          </cell>
          <cell r="R94">
            <v>1</v>
          </cell>
          <cell r="S94" t="str">
            <v>No</v>
          </cell>
          <cell r="T94" t="str">
            <v>No</v>
          </cell>
          <cell r="U94" t="str">
            <v>No</v>
          </cell>
        </row>
        <row r="95">
          <cell r="A95">
            <v>95</v>
          </cell>
          <cell r="B95" t="str">
            <v>06450000</v>
          </cell>
          <cell r="C95" t="str">
            <v>Dennis-Yarmouth</v>
          </cell>
          <cell r="D95" t="str">
            <v>Public School District</v>
          </cell>
          <cell r="E95" t="str">
            <v>Superintendent</v>
          </cell>
          <cell r="F95" t="str">
            <v>Carol Woodbury</v>
          </cell>
          <cell r="G95" t="str">
            <v>296 Station Avenue</v>
          </cell>
          <cell r="H95" t="str">
            <v/>
          </cell>
          <cell r="I95" t="str">
            <v>South Yarmouth</v>
          </cell>
          <cell r="J95" t="str">
            <v>MA</v>
          </cell>
          <cell r="K95" t="str">
            <v>02664</v>
          </cell>
          <cell r="L95" t="str">
            <v>Sue Mazzarella</v>
          </cell>
          <cell r="M95" t="str">
            <v>781-338-3587</v>
          </cell>
          <cell r="N95" t="str">
            <v>susan.mazzarella@mass.gov</v>
          </cell>
          <cell r="P95">
            <v>315</v>
          </cell>
          <cell r="Q95">
            <v>2810</v>
          </cell>
          <cell r="R95">
            <v>96</v>
          </cell>
          <cell r="S95" t="str">
            <v>Yes</v>
          </cell>
          <cell r="T95" t="str">
            <v>No</v>
          </cell>
          <cell r="U95" t="str">
            <v>No</v>
          </cell>
        </row>
        <row r="96">
          <cell r="A96">
            <v>96</v>
          </cell>
          <cell r="B96" t="str">
            <v>06500000</v>
          </cell>
          <cell r="C96" t="str">
            <v>Dighton-Rehoboth</v>
          </cell>
          <cell r="D96" t="str">
            <v>Public School District</v>
          </cell>
          <cell r="E96" t="str">
            <v>Superintendent</v>
          </cell>
          <cell r="F96" t="str">
            <v>Anthony Azar</v>
          </cell>
          <cell r="G96" t="str">
            <v>2700 Regional Road</v>
          </cell>
          <cell r="H96" t="str">
            <v/>
          </cell>
          <cell r="I96" t="str">
            <v>North Dighton</v>
          </cell>
          <cell r="J96" t="str">
            <v>MA</v>
          </cell>
          <cell r="K96" t="str">
            <v>02764</v>
          </cell>
          <cell r="L96" t="str">
            <v>Alex Chiu</v>
          </cell>
          <cell r="M96" t="str">
            <v>781-338-3586</v>
          </cell>
          <cell r="N96" t="str">
            <v>alexandria.w.chiu@mass.gov</v>
          </cell>
          <cell r="P96">
            <v>11</v>
          </cell>
          <cell r="Q96">
            <v>2778</v>
          </cell>
          <cell r="R96">
            <v>12</v>
          </cell>
          <cell r="S96" t="str">
            <v>No</v>
          </cell>
          <cell r="T96" t="str">
            <v>No</v>
          </cell>
          <cell r="U96" t="str">
            <v>No</v>
          </cell>
        </row>
        <row r="97">
          <cell r="A97">
            <v>97</v>
          </cell>
          <cell r="B97" t="str">
            <v>00770000</v>
          </cell>
          <cell r="C97" t="str">
            <v>Douglas</v>
          </cell>
          <cell r="D97" t="str">
            <v>Public School District</v>
          </cell>
          <cell r="E97" t="str">
            <v>Superintendent</v>
          </cell>
          <cell r="F97" t="str">
            <v>Kevin Maines</v>
          </cell>
          <cell r="G97" t="str">
            <v>21 Davis Street</v>
          </cell>
          <cell r="H97" t="str">
            <v/>
          </cell>
          <cell r="I97" t="str">
            <v>Douglas</v>
          </cell>
          <cell r="J97" t="str">
            <v>MA</v>
          </cell>
          <cell r="K97" t="str">
            <v>01516</v>
          </cell>
          <cell r="L97" t="str">
            <v>Alex Lilley</v>
          </cell>
          <cell r="M97" t="str">
            <v>781-338-6212</v>
          </cell>
          <cell r="N97" t="str">
            <v>alex.j.lilley@mass.gov</v>
          </cell>
          <cell r="P97">
            <v>14</v>
          </cell>
          <cell r="Q97">
            <v>1231</v>
          </cell>
          <cell r="R97">
            <v>1</v>
          </cell>
          <cell r="S97" t="str">
            <v>Yes</v>
          </cell>
          <cell r="T97" t="str">
            <v>No</v>
          </cell>
          <cell r="U97" t="str">
            <v>No</v>
          </cell>
        </row>
        <row r="98">
          <cell r="A98">
            <v>98</v>
          </cell>
          <cell r="B98" t="str">
            <v>00780000</v>
          </cell>
          <cell r="C98" t="str">
            <v>Dover</v>
          </cell>
          <cell r="D98" t="str">
            <v>Public School District</v>
          </cell>
          <cell r="E98" t="str">
            <v>Superintendent</v>
          </cell>
          <cell r="F98" t="str">
            <v>Andrew Keough</v>
          </cell>
          <cell r="G98" t="str">
            <v>157 Farm Street</v>
          </cell>
          <cell r="H98" t="str">
            <v/>
          </cell>
          <cell r="I98" t="str">
            <v>Dover</v>
          </cell>
          <cell r="J98" t="str">
            <v>MA</v>
          </cell>
          <cell r="K98" t="str">
            <v>02030</v>
          </cell>
          <cell r="L98" t="str">
            <v>Beth O'Connell</v>
          </cell>
          <cell r="M98" t="str">
            <v>781-338-3132</v>
          </cell>
          <cell r="N98" t="str">
            <v>elizabeth.a.o'connell@mass.gov</v>
          </cell>
          <cell r="P98">
            <v>22</v>
          </cell>
          <cell r="Q98">
            <v>488</v>
          </cell>
          <cell r="R98">
            <v>0</v>
          </cell>
          <cell r="S98" t="str">
            <v>No</v>
          </cell>
          <cell r="T98" t="str">
            <v>No</v>
          </cell>
          <cell r="U98" t="str">
            <v>No</v>
          </cell>
        </row>
        <row r="99">
          <cell r="A99">
            <v>99</v>
          </cell>
          <cell r="B99" t="str">
            <v>06550000</v>
          </cell>
          <cell r="C99" t="str">
            <v>Dover-Sherborn</v>
          </cell>
          <cell r="D99" t="str">
            <v>Public School District</v>
          </cell>
          <cell r="E99" t="str">
            <v>Superintendent</v>
          </cell>
          <cell r="F99" t="str">
            <v>Andrew Keough</v>
          </cell>
          <cell r="G99" t="str">
            <v>157 Farm Street</v>
          </cell>
          <cell r="H99" t="str">
            <v/>
          </cell>
          <cell r="I99" t="str">
            <v>Dover</v>
          </cell>
          <cell r="J99" t="str">
            <v>MA</v>
          </cell>
          <cell r="K99" t="str">
            <v>02030</v>
          </cell>
          <cell r="L99" t="str">
            <v>Beth O'Connell</v>
          </cell>
          <cell r="M99" t="str">
            <v>781-338-3132</v>
          </cell>
          <cell r="N99" t="str">
            <v>elizabeth.a.o'connell@mass.gov</v>
          </cell>
          <cell r="P99">
            <v>8</v>
          </cell>
          <cell r="Q99">
            <v>1215</v>
          </cell>
          <cell r="R99">
            <v>0</v>
          </cell>
          <cell r="S99" t="str">
            <v>Yes</v>
          </cell>
          <cell r="T99" t="str">
            <v>No</v>
          </cell>
          <cell r="U99" t="str">
            <v>No</v>
          </cell>
        </row>
        <row r="100">
          <cell r="A100">
            <v>100</v>
          </cell>
          <cell r="B100" t="str">
            <v>00790000</v>
          </cell>
          <cell r="C100" t="str">
            <v>Dracut</v>
          </cell>
          <cell r="D100" t="str">
            <v>Public School District</v>
          </cell>
          <cell r="E100" t="str">
            <v>Superintendent</v>
          </cell>
          <cell r="F100" t="str">
            <v>Steven Stone</v>
          </cell>
          <cell r="G100" t="str">
            <v>2063 Lakeview Avenue</v>
          </cell>
          <cell r="H100" t="str">
            <v/>
          </cell>
          <cell r="I100" t="str">
            <v>Dracut</v>
          </cell>
          <cell r="J100" t="str">
            <v>MA</v>
          </cell>
          <cell r="K100" t="str">
            <v>01826</v>
          </cell>
          <cell r="L100" t="str">
            <v>Colleen Holforty</v>
          </cell>
          <cell r="M100" t="str">
            <v>781-338-3522</v>
          </cell>
          <cell r="N100" t="str">
            <v>colleen.e.holforty@mass.gov</v>
          </cell>
          <cell r="P100">
            <v>81</v>
          </cell>
          <cell r="Q100">
            <v>3687</v>
          </cell>
          <cell r="R100">
            <v>23</v>
          </cell>
          <cell r="S100" t="str">
            <v>Yes</v>
          </cell>
          <cell r="T100" t="str">
            <v>No</v>
          </cell>
          <cell r="U100" t="str">
            <v>Yes</v>
          </cell>
        </row>
        <row r="101">
          <cell r="A101">
            <v>101</v>
          </cell>
          <cell r="B101" t="str">
            <v>04070000</v>
          </cell>
          <cell r="C101" t="str">
            <v>Dudley Street Neighborhood Charter School (District)</v>
          </cell>
          <cell r="D101" t="str">
            <v>Charter District</v>
          </cell>
          <cell r="E101" t="str">
            <v>Charter School Leader</v>
          </cell>
          <cell r="F101" t="str">
            <v>Alexandra Soto</v>
          </cell>
          <cell r="G101" t="str">
            <v>6 Shirley Street</v>
          </cell>
          <cell r="H101" t="str">
            <v/>
          </cell>
          <cell r="I101" t="str">
            <v>Boston</v>
          </cell>
          <cell r="J101" t="str">
            <v>MA</v>
          </cell>
          <cell r="K101" t="str">
            <v>02119</v>
          </cell>
          <cell r="L101" t="str">
            <v>Beth O'Connell</v>
          </cell>
          <cell r="M101" t="str">
            <v>781-338-3132</v>
          </cell>
          <cell r="N101" t="str">
            <v>elizabeth.a.o'connell@mass.gov</v>
          </cell>
          <cell r="P101">
            <v>82</v>
          </cell>
          <cell r="Q101">
            <v>223</v>
          </cell>
          <cell r="R101">
            <v>0</v>
          </cell>
          <cell r="S101" t="str">
            <v>No</v>
          </cell>
          <cell r="T101" t="str">
            <v>Yes</v>
          </cell>
          <cell r="U101" t="str">
            <v>No</v>
          </cell>
        </row>
        <row r="102">
          <cell r="A102">
            <v>102</v>
          </cell>
          <cell r="B102" t="str">
            <v>06580000</v>
          </cell>
          <cell r="C102" t="str">
            <v>Dudley-Charlton Reg</v>
          </cell>
          <cell r="D102" t="str">
            <v>Public School District</v>
          </cell>
          <cell r="E102" t="str">
            <v>Superintendent</v>
          </cell>
          <cell r="F102" t="str">
            <v>Kristine Nash</v>
          </cell>
          <cell r="G102" t="str">
            <v>68 Dudley Oxford Road</v>
          </cell>
          <cell r="H102" t="str">
            <v/>
          </cell>
          <cell r="I102" t="str">
            <v>Dudley</v>
          </cell>
          <cell r="J102" t="str">
            <v>MA</v>
          </cell>
          <cell r="K102" t="str">
            <v>01571</v>
          </cell>
          <cell r="L102" t="str">
            <v>Sue Mazzarella</v>
          </cell>
          <cell r="M102" t="str">
            <v>781-338-3587</v>
          </cell>
          <cell r="N102" t="str">
            <v>susan.mazzarella@mass.gov</v>
          </cell>
          <cell r="P102">
            <v>99</v>
          </cell>
          <cell r="Q102">
            <v>3613</v>
          </cell>
          <cell r="R102">
            <v>32</v>
          </cell>
          <cell r="S102" t="str">
            <v>Yes</v>
          </cell>
          <cell r="T102" t="str">
            <v>No</v>
          </cell>
          <cell r="U102" t="str">
            <v>No</v>
          </cell>
        </row>
        <row r="103">
          <cell r="A103">
            <v>103</v>
          </cell>
          <cell r="B103" t="str">
            <v>00820000</v>
          </cell>
          <cell r="C103" t="str">
            <v>Duxbury</v>
          </cell>
          <cell r="D103" t="str">
            <v>Public School District</v>
          </cell>
          <cell r="E103" t="str">
            <v>Superintendent</v>
          </cell>
          <cell r="F103" t="str">
            <v>John Antonucci</v>
          </cell>
          <cell r="G103" t="str">
            <v>93 Chandler Street</v>
          </cell>
          <cell r="H103" t="str">
            <v/>
          </cell>
          <cell r="I103" t="str">
            <v>Duxbury</v>
          </cell>
          <cell r="J103" t="str">
            <v>MA</v>
          </cell>
          <cell r="K103" t="str">
            <v>02332</v>
          </cell>
          <cell r="L103" t="str">
            <v>Nancy Labrie</v>
          </cell>
          <cell r="M103" t="str">
            <v>781-338-3536</v>
          </cell>
          <cell r="N103" t="str">
            <v>nancy.h.labrie@mass.gov</v>
          </cell>
          <cell r="P103">
            <v>12</v>
          </cell>
          <cell r="Q103">
            <v>2928</v>
          </cell>
          <cell r="R103">
            <v>6</v>
          </cell>
          <cell r="S103" t="str">
            <v>Yes</v>
          </cell>
          <cell r="T103" t="str">
            <v>No</v>
          </cell>
          <cell r="U103" t="str">
            <v>No</v>
          </cell>
        </row>
        <row r="104">
          <cell r="A104">
            <v>104</v>
          </cell>
          <cell r="B104" t="str">
            <v>00830000</v>
          </cell>
          <cell r="C104" t="str">
            <v>East Bridgewater</v>
          </cell>
          <cell r="D104" t="str">
            <v>Public School District</v>
          </cell>
          <cell r="E104" t="str">
            <v>Superintendent</v>
          </cell>
          <cell r="F104" t="str">
            <v>Elizabeth Legault</v>
          </cell>
          <cell r="G104" t="str">
            <v>143 Plymouth Street</v>
          </cell>
          <cell r="H104" t="str">
            <v/>
          </cell>
          <cell r="I104" t="str">
            <v>East Bridgewater</v>
          </cell>
          <cell r="J104" t="str">
            <v>MA</v>
          </cell>
          <cell r="K104" t="str">
            <v>02333</v>
          </cell>
          <cell r="L104" t="str">
            <v>Russ Fleming</v>
          </cell>
          <cell r="M104" t="str">
            <v>781-338-6259</v>
          </cell>
          <cell r="N104" t="str">
            <v>russellw.fleming@mass.gov</v>
          </cell>
          <cell r="P104">
            <v>15</v>
          </cell>
          <cell r="Q104">
            <v>2105</v>
          </cell>
          <cell r="R104">
            <v>9</v>
          </cell>
          <cell r="S104" t="str">
            <v>Yes</v>
          </cell>
          <cell r="T104" t="str">
            <v>No</v>
          </cell>
          <cell r="U104" t="str">
            <v>No</v>
          </cell>
        </row>
        <row r="105">
          <cell r="A105">
            <v>105</v>
          </cell>
          <cell r="B105" t="str">
            <v>00870000</v>
          </cell>
          <cell r="C105" t="str">
            <v>East Longmeadow</v>
          </cell>
          <cell r="D105" t="str">
            <v>Public School District</v>
          </cell>
          <cell r="E105" t="str">
            <v>Superintendent</v>
          </cell>
          <cell r="F105" t="str">
            <v>Gordon Smith</v>
          </cell>
          <cell r="G105" t="str">
            <v>180 Maple Street</v>
          </cell>
          <cell r="H105" t="str">
            <v/>
          </cell>
          <cell r="I105" t="str">
            <v>East Longmeadow</v>
          </cell>
          <cell r="J105" t="str">
            <v>MA</v>
          </cell>
          <cell r="K105" t="str">
            <v>01028</v>
          </cell>
          <cell r="L105" t="str">
            <v>Russ Fleming</v>
          </cell>
          <cell r="M105" t="str">
            <v>781-338-6259</v>
          </cell>
          <cell r="N105" t="str">
            <v>russellw.fleming@mass.gov</v>
          </cell>
          <cell r="P105">
            <v>39</v>
          </cell>
          <cell r="Q105">
            <v>2572</v>
          </cell>
          <cell r="R105">
            <v>7</v>
          </cell>
          <cell r="S105" t="str">
            <v>Yes</v>
          </cell>
          <cell r="T105" t="str">
            <v>No</v>
          </cell>
          <cell r="U105" t="str">
            <v>No</v>
          </cell>
        </row>
        <row r="106">
          <cell r="A106">
            <v>106</v>
          </cell>
          <cell r="B106" t="str">
            <v>00850000</v>
          </cell>
          <cell r="C106" t="str">
            <v>Eastham</v>
          </cell>
          <cell r="D106" t="str">
            <v>Public School District</v>
          </cell>
          <cell r="E106" t="str">
            <v>Superintendent</v>
          </cell>
          <cell r="F106" t="str">
            <v>Thomas Conrad</v>
          </cell>
          <cell r="G106" t="str">
            <v>78 Eldredge Pkwy</v>
          </cell>
          <cell r="H106" t="str">
            <v/>
          </cell>
          <cell r="I106" t="str">
            <v>Orleans</v>
          </cell>
          <cell r="J106" t="str">
            <v>MA</v>
          </cell>
          <cell r="K106" t="str">
            <v>02653</v>
          </cell>
          <cell r="L106" t="str">
            <v>Julia Foodman</v>
          </cell>
          <cell r="M106" t="str">
            <v>781-338-3577</v>
          </cell>
          <cell r="N106" t="str">
            <v>julia.b.foodman@mass.gov</v>
          </cell>
          <cell r="P106">
            <v>6</v>
          </cell>
          <cell r="Q106">
            <v>170</v>
          </cell>
          <cell r="R106">
            <v>1</v>
          </cell>
          <cell r="S106" t="str">
            <v>N/A</v>
          </cell>
          <cell r="T106" t="str">
            <v>No</v>
          </cell>
          <cell r="U106" t="str">
            <v>No</v>
          </cell>
        </row>
        <row r="107">
          <cell r="A107">
            <v>107</v>
          </cell>
          <cell r="B107" t="str">
            <v>00860000</v>
          </cell>
          <cell r="C107" t="str">
            <v>Easthampton</v>
          </cell>
          <cell r="D107" t="str">
            <v>Public School District</v>
          </cell>
          <cell r="E107" t="str">
            <v>Superintendent</v>
          </cell>
          <cell r="F107" t="str">
            <v>Allison Leclair</v>
          </cell>
          <cell r="G107" t="str">
            <v>50 Payson Avenue</v>
          </cell>
          <cell r="H107" t="str">
            <v>Second Floor</v>
          </cell>
          <cell r="I107" t="str">
            <v>Easthampton</v>
          </cell>
          <cell r="J107" t="str">
            <v>MA</v>
          </cell>
          <cell r="K107" t="str">
            <v>01027</v>
          </cell>
          <cell r="L107" t="str">
            <v>Beth O'Connell</v>
          </cell>
          <cell r="M107" t="str">
            <v>781-338-3132</v>
          </cell>
          <cell r="N107" t="str">
            <v>elizabeth.a.o'connell@mass.gov</v>
          </cell>
          <cell r="P107">
            <v>39</v>
          </cell>
          <cell r="Q107">
            <v>1494</v>
          </cell>
          <cell r="R107">
            <v>15</v>
          </cell>
          <cell r="S107" t="str">
            <v>Yes</v>
          </cell>
          <cell r="T107" t="str">
            <v>No</v>
          </cell>
          <cell r="U107" t="str">
            <v>No</v>
          </cell>
        </row>
        <row r="108">
          <cell r="A108">
            <v>108</v>
          </cell>
          <cell r="B108" t="str">
            <v>00880000</v>
          </cell>
          <cell r="C108" t="str">
            <v>Easton</v>
          </cell>
          <cell r="D108" t="str">
            <v>Public School District</v>
          </cell>
          <cell r="E108" t="str">
            <v>Superintendent</v>
          </cell>
          <cell r="F108" t="str">
            <v>Lisha Cabral</v>
          </cell>
          <cell r="G108" t="str">
            <v>PO Box 359</v>
          </cell>
          <cell r="H108" t="str">
            <v/>
          </cell>
          <cell r="I108" t="str">
            <v>North Easton</v>
          </cell>
          <cell r="J108" t="str">
            <v>MA</v>
          </cell>
          <cell r="K108" t="str">
            <v>02356</v>
          </cell>
          <cell r="L108" t="str">
            <v>Alex Lilley</v>
          </cell>
          <cell r="M108" t="str">
            <v>781-338-6212</v>
          </cell>
          <cell r="N108" t="str">
            <v>alex.j.lilley@mass.gov</v>
          </cell>
          <cell r="P108">
            <v>63</v>
          </cell>
          <cell r="Q108">
            <v>3552</v>
          </cell>
          <cell r="R108">
            <v>14</v>
          </cell>
          <cell r="S108" t="str">
            <v>Yes</v>
          </cell>
          <cell r="T108" t="str">
            <v>No</v>
          </cell>
          <cell r="U108" t="str">
            <v>No</v>
          </cell>
        </row>
        <row r="109">
          <cell r="A109">
            <v>109</v>
          </cell>
          <cell r="B109" t="str">
            <v>05230000</v>
          </cell>
          <cell r="C109" t="str">
            <v>EDCO Collaborative</v>
          </cell>
          <cell r="D109" t="str">
            <v>Collaborative</v>
          </cell>
          <cell r="E109" t="str">
            <v>Superintendent</v>
          </cell>
          <cell r="F109" t="str">
            <v>Nadine G. Ekstrom</v>
          </cell>
          <cell r="G109" t="str">
            <v>36 Middlesex Turnpike</v>
          </cell>
          <cell r="I109" t="str">
            <v>Bedford</v>
          </cell>
          <cell r="J109" t="str">
            <v>MA</v>
          </cell>
          <cell r="K109" t="str">
            <v>01730</v>
          </cell>
          <cell r="L109" t="str">
            <v>Sue Mazzarella</v>
          </cell>
          <cell r="M109" t="str">
            <v>781-338-3587</v>
          </cell>
          <cell r="N109" t="str">
            <v>susan.mazzarella@mass.gov</v>
          </cell>
          <cell r="P109">
            <v>0</v>
          </cell>
          <cell r="Q109">
            <v>0</v>
          </cell>
          <cell r="R109">
            <v>0</v>
          </cell>
          <cell r="S109" t="str">
            <v>N/A</v>
          </cell>
          <cell r="T109" t="str">
            <v>No</v>
          </cell>
          <cell r="U109" t="str">
            <v>No</v>
          </cell>
        </row>
        <row r="110">
          <cell r="A110">
            <v>110</v>
          </cell>
          <cell r="B110" t="str">
            <v>00890000</v>
          </cell>
          <cell r="C110" t="str">
            <v>Edgartown</v>
          </cell>
          <cell r="D110" t="str">
            <v>Public School District</v>
          </cell>
          <cell r="E110" t="str">
            <v>Superintendent</v>
          </cell>
          <cell r="F110" t="str">
            <v>Matthew D'Andrea</v>
          </cell>
          <cell r="G110" t="str">
            <v>4 Pine Street</v>
          </cell>
          <cell r="H110" t="str">
            <v/>
          </cell>
          <cell r="I110" t="str">
            <v>Vineyard Haven</v>
          </cell>
          <cell r="J110" t="str">
            <v>MA</v>
          </cell>
          <cell r="K110" t="str">
            <v>02568</v>
          </cell>
          <cell r="L110" t="str">
            <v>Sue Mazzarella</v>
          </cell>
          <cell r="M110" t="str">
            <v>781-338-3587</v>
          </cell>
          <cell r="N110" t="str">
            <v>susan.mazzarella@mass.gov</v>
          </cell>
          <cell r="P110">
            <v>96</v>
          </cell>
          <cell r="Q110">
            <v>391</v>
          </cell>
          <cell r="R110">
            <v>0</v>
          </cell>
          <cell r="S110" t="str">
            <v>No</v>
          </cell>
          <cell r="T110" t="str">
            <v>No</v>
          </cell>
          <cell r="U110" t="str">
            <v>No</v>
          </cell>
        </row>
        <row r="111">
          <cell r="A111">
            <v>111</v>
          </cell>
          <cell r="B111" t="str">
            <v>04520000</v>
          </cell>
          <cell r="C111" t="str">
            <v>Edward M. Kennedy Academy for Health Careers (Horace Mann Charter) (District)</v>
          </cell>
          <cell r="D111" t="str">
            <v>Charter District</v>
          </cell>
          <cell r="E111" t="str">
            <v>Charter School Leader</v>
          </cell>
          <cell r="F111" t="str">
            <v>Caren Walker Gregory</v>
          </cell>
          <cell r="G111" t="str">
            <v>360 Huntington Avenue</v>
          </cell>
          <cell r="H111" t="str">
            <v>c/o 102 Cahners Hall</v>
          </cell>
          <cell r="I111" t="str">
            <v>Boston</v>
          </cell>
          <cell r="J111" t="str">
            <v>MA</v>
          </cell>
          <cell r="K111" t="str">
            <v>02115</v>
          </cell>
          <cell r="L111" t="str">
            <v>Sue Mazzarella</v>
          </cell>
          <cell r="M111" t="str">
            <v>781-338-3587</v>
          </cell>
          <cell r="N111" t="str">
            <v>susan.mazzarella@mass.gov</v>
          </cell>
          <cell r="P111">
            <v>61</v>
          </cell>
          <cell r="Q111">
            <v>372</v>
          </cell>
          <cell r="R111">
            <v>24</v>
          </cell>
          <cell r="S111" t="str">
            <v>Yes</v>
          </cell>
          <cell r="T111" t="str">
            <v>No</v>
          </cell>
          <cell r="U111" t="str">
            <v>No</v>
          </cell>
        </row>
        <row r="112">
          <cell r="A112">
            <v>112</v>
          </cell>
          <cell r="B112" t="str">
            <v>00910000</v>
          </cell>
          <cell r="C112" t="str">
            <v>Erving</v>
          </cell>
          <cell r="D112" t="str">
            <v>Public School District</v>
          </cell>
          <cell r="E112" t="str">
            <v>Superintendent</v>
          </cell>
          <cell r="F112" t="str">
            <v>Jennifer Haggerty</v>
          </cell>
          <cell r="G112" t="str">
            <v>18 Pleasant Street</v>
          </cell>
          <cell r="H112" t="str">
            <v/>
          </cell>
          <cell r="I112" t="str">
            <v>Erving</v>
          </cell>
          <cell r="J112" t="str">
            <v>MA</v>
          </cell>
          <cell r="K112" t="str">
            <v>01344</v>
          </cell>
          <cell r="L112" t="str">
            <v>Nancy Labrie</v>
          </cell>
          <cell r="M112" t="str">
            <v>781-338-3536</v>
          </cell>
          <cell r="N112" t="str">
            <v>nancy.h.labrie@mass.gov</v>
          </cell>
          <cell r="P112">
            <v>2</v>
          </cell>
          <cell r="Q112">
            <v>107</v>
          </cell>
          <cell r="R112">
            <v>1</v>
          </cell>
          <cell r="S112" t="str">
            <v>No</v>
          </cell>
          <cell r="T112" t="str">
            <v>No</v>
          </cell>
          <cell r="U112" t="str">
            <v>No</v>
          </cell>
        </row>
        <row r="113">
          <cell r="A113">
            <v>113</v>
          </cell>
          <cell r="B113" t="str">
            <v>08170000</v>
          </cell>
          <cell r="C113" t="str">
            <v>Essex North Shore Agricultural and Technical School District</v>
          </cell>
          <cell r="D113" t="str">
            <v>Public School District</v>
          </cell>
          <cell r="E113" t="str">
            <v>Superintendent</v>
          </cell>
          <cell r="F113" t="str">
            <v>Heidi Riccio</v>
          </cell>
          <cell r="G113" t="str">
            <v>565 Maple Street</v>
          </cell>
          <cell r="H113" t="str">
            <v>P.O. Box 346</v>
          </cell>
          <cell r="I113" t="str">
            <v>Hathorne</v>
          </cell>
          <cell r="J113" t="str">
            <v>MA</v>
          </cell>
          <cell r="K113" t="str">
            <v>01937</v>
          </cell>
          <cell r="L113" t="str">
            <v>Alex Chiu</v>
          </cell>
          <cell r="M113" t="str">
            <v>781-338-3586</v>
          </cell>
          <cell r="N113" t="str">
            <v>alexandria.w.chiu@mass.gov</v>
          </cell>
          <cell r="P113">
            <v>4</v>
          </cell>
          <cell r="Q113">
            <v>1475</v>
          </cell>
          <cell r="R113">
            <v>8</v>
          </cell>
          <cell r="S113" t="str">
            <v>No</v>
          </cell>
          <cell r="T113" t="str">
            <v>No</v>
          </cell>
          <cell r="U113" t="str">
            <v>No</v>
          </cell>
        </row>
        <row r="114">
          <cell r="A114">
            <v>114</v>
          </cell>
          <cell r="B114" t="str">
            <v>00930000</v>
          </cell>
          <cell r="C114" t="str">
            <v>Everett</v>
          </cell>
          <cell r="D114" t="str">
            <v>Public School District</v>
          </cell>
          <cell r="E114" t="str">
            <v>Superintendent</v>
          </cell>
          <cell r="F114" t="str">
            <v>Janice Gauthier</v>
          </cell>
          <cell r="G114" t="str">
            <v>121 Vine Street</v>
          </cell>
          <cell r="H114" t="str">
            <v/>
          </cell>
          <cell r="I114" t="str">
            <v>Everett</v>
          </cell>
          <cell r="J114" t="str">
            <v>MA</v>
          </cell>
          <cell r="K114" t="str">
            <v>02149</v>
          </cell>
          <cell r="L114" t="str">
            <v>Ellie Rounds-Bloom</v>
          </cell>
          <cell r="M114" t="str">
            <v>781-338-3128</v>
          </cell>
          <cell r="N114" t="str">
            <v>eleanor.rounds@mass.gov</v>
          </cell>
          <cell r="P114">
            <v>2001</v>
          </cell>
          <cell r="Q114">
            <v>6969</v>
          </cell>
          <cell r="R114">
            <v>82</v>
          </cell>
          <cell r="S114" t="str">
            <v>Yes</v>
          </cell>
          <cell r="T114" t="str">
            <v>No</v>
          </cell>
          <cell r="U114" t="str">
            <v>No</v>
          </cell>
        </row>
        <row r="115">
          <cell r="A115">
            <v>115</v>
          </cell>
          <cell r="B115" t="str">
            <v>04100000</v>
          </cell>
          <cell r="C115" t="str">
            <v>Excel Academy Charter (District)</v>
          </cell>
          <cell r="D115" t="str">
            <v>Charter District</v>
          </cell>
          <cell r="E115" t="str">
            <v>Charter School Leader</v>
          </cell>
          <cell r="F115" t="str">
            <v>Owen Stearns</v>
          </cell>
          <cell r="G115" t="str">
            <v>58 Moore Street</v>
          </cell>
          <cell r="H115" t="str">
            <v/>
          </cell>
          <cell r="I115" t="str">
            <v>East Boston</v>
          </cell>
          <cell r="J115" t="str">
            <v>MA</v>
          </cell>
          <cell r="K115" t="str">
            <v>02128</v>
          </cell>
          <cell r="L115" t="str">
            <v>Alex Chiu</v>
          </cell>
          <cell r="M115" t="str">
            <v>781-338-3586</v>
          </cell>
          <cell r="N115" t="str">
            <v>alexandria.w.chiu@mass.gov</v>
          </cell>
          <cell r="P115">
            <v>118</v>
          </cell>
          <cell r="Q115">
            <v>1345</v>
          </cell>
          <cell r="R115">
            <v>16</v>
          </cell>
          <cell r="S115" t="str">
            <v>Yes</v>
          </cell>
          <cell r="T115" t="str">
            <v>No</v>
          </cell>
          <cell r="U115" t="str">
            <v>No</v>
          </cell>
        </row>
        <row r="116">
          <cell r="A116">
            <v>116</v>
          </cell>
          <cell r="B116" t="str">
            <v>00940000</v>
          </cell>
          <cell r="C116" t="str">
            <v>Fairhaven</v>
          </cell>
          <cell r="D116" t="str">
            <v>Public School District</v>
          </cell>
          <cell r="E116" t="str">
            <v>Superintendent</v>
          </cell>
          <cell r="F116" t="str">
            <v>Robert Baldwin</v>
          </cell>
          <cell r="G116" t="str">
            <v>128 Washington Street</v>
          </cell>
          <cell r="H116" t="str">
            <v/>
          </cell>
          <cell r="I116" t="str">
            <v>Fairhaven</v>
          </cell>
          <cell r="J116" t="str">
            <v>MA</v>
          </cell>
          <cell r="K116" t="str">
            <v>02719</v>
          </cell>
          <cell r="L116" t="str">
            <v>Alex Chiu</v>
          </cell>
          <cell r="M116" t="str">
            <v>781-338-3586</v>
          </cell>
          <cell r="N116" t="str">
            <v>alexandria.w.chiu@mass.gov</v>
          </cell>
          <cell r="P116">
            <v>35</v>
          </cell>
          <cell r="Q116">
            <v>2003</v>
          </cell>
          <cell r="R116">
            <v>9</v>
          </cell>
          <cell r="S116" t="str">
            <v>Yes</v>
          </cell>
          <cell r="T116" t="str">
            <v>No</v>
          </cell>
          <cell r="U116" t="str">
            <v>No</v>
          </cell>
        </row>
        <row r="117">
          <cell r="A117">
            <v>117</v>
          </cell>
          <cell r="B117" t="str">
            <v>00950000</v>
          </cell>
          <cell r="C117" t="str">
            <v>Fall River</v>
          </cell>
          <cell r="D117" t="str">
            <v>Public School District</v>
          </cell>
          <cell r="E117" t="str">
            <v>Superintendent</v>
          </cell>
          <cell r="F117" t="str">
            <v>Matthew Malone</v>
          </cell>
          <cell r="G117" t="str">
            <v>417 Rock Street</v>
          </cell>
          <cell r="H117" t="str">
            <v/>
          </cell>
          <cell r="I117" t="str">
            <v>Fall River</v>
          </cell>
          <cell r="J117" t="str">
            <v>MA</v>
          </cell>
          <cell r="K117" t="str">
            <v>02720</v>
          </cell>
          <cell r="L117" t="str">
            <v>Sue Mazzarella</v>
          </cell>
          <cell r="M117" t="str">
            <v>781-338-3587</v>
          </cell>
          <cell r="N117" t="str">
            <v>susan.mazzarella@mass.gov</v>
          </cell>
          <cell r="P117">
            <v>1888</v>
          </cell>
          <cell r="Q117">
            <v>10153</v>
          </cell>
          <cell r="R117">
            <v>579</v>
          </cell>
          <cell r="S117" t="str">
            <v>Yes</v>
          </cell>
          <cell r="T117" t="str">
            <v>Yes</v>
          </cell>
          <cell r="U117" t="str">
            <v>Yes</v>
          </cell>
        </row>
        <row r="118">
          <cell r="A118">
            <v>118</v>
          </cell>
          <cell r="B118" t="str">
            <v>00960000</v>
          </cell>
          <cell r="C118" t="str">
            <v>Falmouth</v>
          </cell>
          <cell r="D118" t="str">
            <v>Public School District</v>
          </cell>
          <cell r="E118" t="str">
            <v>Superintendent</v>
          </cell>
          <cell r="F118" t="str">
            <v>Lori Duerr</v>
          </cell>
          <cell r="G118" t="str">
            <v>340 Teaticket Hwy</v>
          </cell>
          <cell r="H118" t="str">
            <v/>
          </cell>
          <cell r="I118" t="str">
            <v>East Falmouth</v>
          </cell>
          <cell r="J118" t="str">
            <v>MA</v>
          </cell>
          <cell r="K118" t="str">
            <v>02536</v>
          </cell>
          <cell r="L118" t="str">
            <v>Beth O'Connell</v>
          </cell>
          <cell r="M118" t="str">
            <v>781-338-3132</v>
          </cell>
          <cell r="N118" t="str">
            <v>elizabeth.a.o'connell@mass.gov</v>
          </cell>
          <cell r="P118">
            <v>132</v>
          </cell>
          <cell r="Q118">
            <v>3159</v>
          </cell>
          <cell r="R118">
            <v>20</v>
          </cell>
          <cell r="S118" t="str">
            <v>Yes</v>
          </cell>
          <cell r="T118" t="str">
            <v>No</v>
          </cell>
          <cell r="U118" t="str">
            <v>No</v>
          </cell>
        </row>
        <row r="119">
          <cell r="A119">
            <v>119</v>
          </cell>
          <cell r="B119" t="str">
            <v>06620000</v>
          </cell>
          <cell r="C119" t="str">
            <v>Farmington River Reg</v>
          </cell>
          <cell r="D119" t="str">
            <v>Public School District</v>
          </cell>
          <cell r="E119" t="str">
            <v>Superintendent</v>
          </cell>
          <cell r="F119" t="str">
            <v>Thomas Nadolny</v>
          </cell>
          <cell r="G119" t="str">
            <v>555 N Main Street</v>
          </cell>
          <cell r="H119" t="str">
            <v>PO Box 679</v>
          </cell>
          <cell r="I119" t="str">
            <v>Otis</v>
          </cell>
          <cell r="J119" t="str">
            <v>MA</v>
          </cell>
          <cell r="K119" t="str">
            <v>01253</v>
          </cell>
          <cell r="L119" t="str">
            <v>Ellie Rounds-Bloom</v>
          </cell>
          <cell r="M119" t="str">
            <v>781-338-3128</v>
          </cell>
          <cell r="N119" t="str">
            <v>eleanor.rounds@mass.gov</v>
          </cell>
          <cell r="P119">
            <v>0</v>
          </cell>
          <cell r="Q119">
            <v>89</v>
          </cell>
          <cell r="R119">
            <v>0</v>
          </cell>
          <cell r="S119" t="str">
            <v>No</v>
          </cell>
          <cell r="T119" t="str">
            <v>No</v>
          </cell>
          <cell r="U119" t="str">
            <v>No</v>
          </cell>
        </row>
        <row r="120">
          <cell r="A120">
            <v>120</v>
          </cell>
          <cell r="B120" t="str">
            <v>00970000</v>
          </cell>
          <cell r="C120" t="str">
            <v>Fitchburg</v>
          </cell>
          <cell r="D120" t="str">
            <v>Public School District</v>
          </cell>
          <cell r="E120" t="str">
            <v>Superintendent</v>
          </cell>
          <cell r="F120" t="str">
            <v>Robert Jokela</v>
          </cell>
          <cell r="G120" t="str">
            <v>376 South Street</v>
          </cell>
          <cell r="H120" t="str">
            <v/>
          </cell>
          <cell r="I120" t="str">
            <v>Fitchburg</v>
          </cell>
          <cell r="J120" t="str">
            <v>MA</v>
          </cell>
          <cell r="K120" t="str">
            <v>01420</v>
          </cell>
          <cell r="L120" t="str">
            <v>Russ Fleming</v>
          </cell>
          <cell r="M120" t="str">
            <v>781-338-6259</v>
          </cell>
          <cell r="N120" t="str">
            <v>russellw.fleming@mass.gov</v>
          </cell>
          <cell r="P120">
            <v>890</v>
          </cell>
          <cell r="Q120">
            <v>5313</v>
          </cell>
          <cell r="R120">
            <v>274</v>
          </cell>
          <cell r="S120" t="str">
            <v>Yes</v>
          </cell>
          <cell r="T120" t="str">
            <v>No</v>
          </cell>
          <cell r="U120" t="str">
            <v>Yes</v>
          </cell>
        </row>
        <row r="121">
          <cell r="A121">
            <v>121</v>
          </cell>
          <cell r="B121" t="str">
            <v>00980000</v>
          </cell>
          <cell r="C121" t="str">
            <v>Florida</v>
          </cell>
          <cell r="D121" t="str">
            <v>Public School District</v>
          </cell>
          <cell r="E121" t="str">
            <v>Superintendent</v>
          </cell>
          <cell r="F121" t="str">
            <v>Heidi Dugal</v>
          </cell>
          <cell r="G121" t="str">
            <v>56 North County Rd</v>
          </cell>
          <cell r="H121" t="str">
            <v/>
          </cell>
          <cell r="I121" t="str">
            <v>Florida</v>
          </cell>
          <cell r="J121" t="str">
            <v>MA</v>
          </cell>
          <cell r="K121" t="str">
            <v>01247</v>
          </cell>
          <cell r="L121" t="str">
            <v>Sue Mazzarella</v>
          </cell>
          <cell r="M121" t="str">
            <v>781-338-3587</v>
          </cell>
          <cell r="N121" t="str">
            <v>susan.mazzarella@mass.gov</v>
          </cell>
          <cell r="P121">
            <v>0</v>
          </cell>
          <cell r="Q121">
            <v>74</v>
          </cell>
          <cell r="R121">
            <v>0</v>
          </cell>
          <cell r="S121" t="str">
            <v>No</v>
          </cell>
          <cell r="T121" t="str">
            <v>No</v>
          </cell>
          <cell r="U121" t="str">
            <v>No</v>
          </cell>
        </row>
        <row r="122">
          <cell r="A122">
            <v>122</v>
          </cell>
          <cell r="B122" t="str">
            <v>04130000</v>
          </cell>
          <cell r="C122" t="str">
            <v>Four Rivers Charter Public (District)</v>
          </cell>
          <cell r="D122" t="str">
            <v>Charter District</v>
          </cell>
          <cell r="E122" t="str">
            <v>Charter School Leader</v>
          </cell>
          <cell r="F122" t="str">
            <v>Peter Garbus</v>
          </cell>
          <cell r="G122" t="str">
            <v>248 Colrain Road</v>
          </cell>
          <cell r="H122" t="str">
            <v/>
          </cell>
          <cell r="I122" t="str">
            <v>Greenfield</v>
          </cell>
          <cell r="J122" t="str">
            <v>MA</v>
          </cell>
          <cell r="K122" t="str">
            <v>01301</v>
          </cell>
          <cell r="L122" t="str">
            <v>Sue Mazzarella</v>
          </cell>
          <cell r="M122" t="str">
            <v>781-338-3587</v>
          </cell>
          <cell r="N122" t="str">
            <v>susan.mazzarella@mass.gov</v>
          </cell>
          <cell r="P122">
            <v>0</v>
          </cell>
          <cell r="Q122">
            <v>213</v>
          </cell>
          <cell r="R122">
            <v>0</v>
          </cell>
          <cell r="S122" t="str">
            <v>Yes</v>
          </cell>
          <cell r="T122" t="str">
            <v>No</v>
          </cell>
          <cell r="U122" t="str">
            <v>No</v>
          </cell>
        </row>
        <row r="123">
          <cell r="A123">
            <v>123</v>
          </cell>
          <cell r="B123" t="str">
            <v>00990000</v>
          </cell>
          <cell r="C123" t="str">
            <v>Foxborough</v>
          </cell>
          <cell r="D123" t="str">
            <v>Public School District</v>
          </cell>
          <cell r="E123" t="str">
            <v>Superintendent</v>
          </cell>
          <cell r="F123" t="str">
            <v>Amy Berdos</v>
          </cell>
          <cell r="G123" t="str">
            <v>60 South Street</v>
          </cell>
          <cell r="H123" t="str">
            <v>C/O Igo Administration Building</v>
          </cell>
          <cell r="I123" t="str">
            <v>Foxborough</v>
          </cell>
          <cell r="J123" t="str">
            <v>MA</v>
          </cell>
          <cell r="K123" t="str">
            <v>02035</v>
          </cell>
          <cell r="L123" t="str">
            <v>Ellie Rounds-Bloom</v>
          </cell>
          <cell r="M123" t="str">
            <v>781-338-3128</v>
          </cell>
          <cell r="N123" t="str">
            <v>eleanor.rounds@mass.gov</v>
          </cell>
          <cell r="P123">
            <v>62</v>
          </cell>
          <cell r="Q123">
            <v>2482</v>
          </cell>
          <cell r="R123">
            <v>18</v>
          </cell>
          <cell r="S123" t="str">
            <v>Yes</v>
          </cell>
          <cell r="T123" t="str">
            <v>Yes</v>
          </cell>
          <cell r="U123" t="str">
            <v>No</v>
          </cell>
        </row>
        <row r="124">
          <cell r="A124">
            <v>124</v>
          </cell>
          <cell r="B124" t="str">
            <v>04460000</v>
          </cell>
          <cell r="C124" t="str">
            <v>Foxborough Regional Charter (District)</v>
          </cell>
          <cell r="D124" t="str">
            <v>Charter District</v>
          </cell>
          <cell r="E124" t="str">
            <v>Charter School Leader</v>
          </cell>
          <cell r="F124" t="str">
            <v>Mark Logan</v>
          </cell>
          <cell r="G124" t="str">
            <v>131 Central Street</v>
          </cell>
          <cell r="H124" t="str">
            <v>35 Commercial Street</v>
          </cell>
          <cell r="I124" t="str">
            <v>Foxborough</v>
          </cell>
          <cell r="J124" t="str">
            <v>MA</v>
          </cell>
          <cell r="K124" t="str">
            <v>02035</v>
          </cell>
          <cell r="L124" t="str">
            <v>Nancy Labrie</v>
          </cell>
          <cell r="M124" t="str">
            <v>781-338-3536</v>
          </cell>
          <cell r="N124" t="str">
            <v>nancy.h.labrie@mass.gov</v>
          </cell>
          <cell r="P124">
            <v>125</v>
          </cell>
          <cell r="Q124">
            <v>1637</v>
          </cell>
          <cell r="R124">
            <v>13</v>
          </cell>
          <cell r="S124" t="str">
            <v>No</v>
          </cell>
          <cell r="T124" t="str">
            <v>No</v>
          </cell>
          <cell r="U124" t="str">
            <v>No</v>
          </cell>
        </row>
        <row r="125">
          <cell r="A125">
            <v>125</v>
          </cell>
          <cell r="B125" t="str">
            <v>01000000</v>
          </cell>
          <cell r="C125" t="str">
            <v>Framingham</v>
          </cell>
          <cell r="D125" t="str">
            <v>Public School District</v>
          </cell>
          <cell r="E125" t="str">
            <v>Superintendent</v>
          </cell>
          <cell r="F125" t="str">
            <v>Robert Tremblay</v>
          </cell>
          <cell r="G125" t="str">
            <v>73 Mt. Wayte Avenue</v>
          </cell>
          <cell r="H125" t="str">
            <v>Suite 5</v>
          </cell>
          <cell r="I125" t="str">
            <v>Framingham</v>
          </cell>
          <cell r="J125" t="str">
            <v>MA</v>
          </cell>
          <cell r="K125" t="str">
            <v>01702</v>
          </cell>
          <cell r="L125" t="str">
            <v>Colleen Holforty</v>
          </cell>
          <cell r="M125" t="str">
            <v>781-338-3522</v>
          </cell>
          <cell r="N125" t="str">
            <v>colleen.e.holforty@mass.gov</v>
          </cell>
          <cell r="P125">
            <v>2471</v>
          </cell>
          <cell r="Q125">
            <v>9080</v>
          </cell>
          <cell r="R125">
            <v>701</v>
          </cell>
          <cell r="S125" t="str">
            <v>Yes</v>
          </cell>
          <cell r="T125" t="str">
            <v>Yes</v>
          </cell>
          <cell r="U125" t="str">
            <v>Yes</v>
          </cell>
        </row>
        <row r="126">
          <cell r="A126">
            <v>126</v>
          </cell>
          <cell r="B126" t="str">
            <v>04780000</v>
          </cell>
          <cell r="C126" t="str">
            <v>Francis W. Parker Charter Essential (District)</v>
          </cell>
          <cell r="D126" t="str">
            <v>Charter District</v>
          </cell>
          <cell r="E126" t="str">
            <v>Charter School Leader</v>
          </cell>
          <cell r="F126" t="str">
            <v>Todd Sumner</v>
          </cell>
          <cell r="G126" t="str">
            <v>49 Antietam Street</v>
          </cell>
          <cell r="H126" t="str">
            <v/>
          </cell>
          <cell r="I126" t="str">
            <v>Devens</v>
          </cell>
          <cell r="J126" t="str">
            <v>MA</v>
          </cell>
          <cell r="K126" t="str">
            <v>01434</v>
          </cell>
          <cell r="L126" t="str">
            <v>Julia Foodman</v>
          </cell>
          <cell r="M126" t="str">
            <v>781-338-3577</v>
          </cell>
          <cell r="N126" t="str">
            <v>julia.b.foodman@mass.gov</v>
          </cell>
          <cell r="P126">
            <v>0</v>
          </cell>
          <cell r="Q126">
            <v>396</v>
          </cell>
          <cell r="R126">
            <v>0</v>
          </cell>
          <cell r="S126" t="str">
            <v>No</v>
          </cell>
          <cell r="T126" t="str">
            <v>No</v>
          </cell>
          <cell r="U126" t="str">
            <v>No</v>
          </cell>
        </row>
        <row r="127">
          <cell r="A127">
            <v>127</v>
          </cell>
          <cell r="B127" t="str">
            <v>01010000</v>
          </cell>
          <cell r="C127" t="str">
            <v>Franklin</v>
          </cell>
          <cell r="D127" t="str">
            <v>Public School District</v>
          </cell>
          <cell r="E127" t="str">
            <v>Superintendent</v>
          </cell>
          <cell r="F127" t="str">
            <v>Sara Ahern</v>
          </cell>
          <cell r="G127" t="str">
            <v>355 East Central Street</v>
          </cell>
          <cell r="H127" t="str">
            <v/>
          </cell>
          <cell r="I127" t="str">
            <v>Franklin</v>
          </cell>
          <cell r="J127" t="str">
            <v>MA</v>
          </cell>
          <cell r="K127" t="str">
            <v>02038</v>
          </cell>
          <cell r="L127" t="str">
            <v>Nancy Labrie</v>
          </cell>
          <cell r="M127" t="str">
            <v>781-338-3536</v>
          </cell>
          <cell r="N127" t="str">
            <v>nancy.h.labrie@mass.gov</v>
          </cell>
          <cell r="P127">
            <v>63</v>
          </cell>
          <cell r="Q127">
            <v>5015</v>
          </cell>
          <cell r="R127">
            <v>17</v>
          </cell>
          <cell r="S127" t="str">
            <v>Yes</v>
          </cell>
          <cell r="T127" t="str">
            <v>No</v>
          </cell>
          <cell r="U127" t="str">
            <v>No</v>
          </cell>
        </row>
        <row r="128">
          <cell r="A128">
            <v>128</v>
          </cell>
          <cell r="B128" t="str">
            <v>08180000</v>
          </cell>
          <cell r="C128" t="str">
            <v>Franklin County Regional Vocational Technical</v>
          </cell>
          <cell r="D128" t="str">
            <v>Public School District</v>
          </cell>
          <cell r="E128" t="str">
            <v>Superintendent</v>
          </cell>
          <cell r="F128" t="str">
            <v>Richard Martin</v>
          </cell>
          <cell r="G128" t="str">
            <v>82 Industrial Blvd</v>
          </cell>
          <cell r="H128" t="str">
            <v/>
          </cell>
          <cell r="I128" t="str">
            <v>Turners Falls</v>
          </cell>
          <cell r="J128" t="str">
            <v>MA</v>
          </cell>
          <cell r="K128" t="str">
            <v>01376</v>
          </cell>
          <cell r="L128" t="str">
            <v>Sue Mazzarella</v>
          </cell>
          <cell r="M128" t="str">
            <v>781-338-3587</v>
          </cell>
          <cell r="N128" t="str">
            <v>susan.mazzarella@mass.gov</v>
          </cell>
          <cell r="P128">
            <v>1</v>
          </cell>
          <cell r="Q128">
            <v>496</v>
          </cell>
          <cell r="R128">
            <v>12</v>
          </cell>
          <cell r="S128" t="str">
            <v>No</v>
          </cell>
          <cell r="T128" t="str">
            <v>Yes</v>
          </cell>
          <cell r="U128" t="str">
            <v>No</v>
          </cell>
        </row>
        <row r="129">
          <cell r="A129">
            <v>129</v>
          </cell>
          <cell r="B129" t="str">
            <v>06650000</v>
          </cell>
          <cell r="C129" t="str">
            <v>Freetown-Lakeville</v>
          </cell>
          <cell r="D129" t="str">
            <v>Public School District</v>
          </cell>
          <cell r="E129" t="str">
            <v>Superintendent</v>
          </cell>
          <cell r="F129" t="str">
            <v>Richard Medeiros</v>
          </cell>
          <cell r="G129" t="str">
            <v>98 Howland Rd</v>
          </cell>
          <cell r="H129" t="str">
            <v/>
          </cell>
          <cell r="I129" t="str">
            <v>Lakeville</v>
          </cell>
          <cell r="J129" t="str">
            <v>MA</v>
          </cell>
          <cell r="K129" t="str">
            <v>02347</v>
          </cell>
          <cell r="L129" t="str">
            <v>Colleen Holforty</v>
          </cell>
          <cell r="M129" t="str">
            <v>781-338-3522</v>
          </cell>
          <cell r="N129" t="str">
            <v>colleen.e.holforty@mass.gov</v>
          </cell>
          <cell r="P129">
            <v>18</v>
          </cell>
          <cell r="Q129">
            <v>2810</v>
          </cell>
          <cell r="R129">
            <v>10</v>
          </cell>
          <cell r="S129" t="str">
            <v>Yes</v>
          </cell>
          <cell r="T129" t="str">
            <v>No</v>
          </cell>
          <cell r="U129" t="str">
            <v>Yes</v>
          </cell>
        </row>
        <row r="130">
          <cell r="A130">
            <v>130</v>
          </cell>
          <cell r="B130" t="str">
            <v>06700000</v>
          </cell>
          <cell r="C130" t="str">
            <v>Frontier</v>
          </cell>
          <cell r="D130" t="str">
            <v>Public School District</v>
          </cell>
          <cell r="E130" t="str">
            <v>Superintendent</v>
          </cell>
          <cell r="F130" t="str">
            <v>Darius Modestow</v>
          </cell>
          <cell r="G130" t="str">
            <v>113 North Main Street, Office C101</v>
          </cell>
          <cell r="H130" t="str">
            <v/>
          </cell>
          <cell r="I130" t="str">
            <v>South Deerfield</v>
          </cell>
          <cell r="J130" t="str">
            <v>MA</v>
          </cell>
          <cell r="K130" t="str">
            <v>01373</v>
          </cell>
          <cell r="L130" t="str">
            <v>Alex Lilley</v>
          </cell>
          <cell r="M130" t="str">
            <v>781-338-6212</v>
          </cell>
          <cell r="N130" t="str">
            <v>alex.j.lilley@mass.gov</v>
          </cell>
          <cell r="P130">
            <v>7</v>
          </cell>
          <cell r="Q130">
            <v>648</v>
          </cell>
          <cell r="R130">
            <v>2</v>
          </cell>
          <cell r="S130" t="str">
            <v>No</v>
          </cell>
          <cell r="T130" t="str">
            <v>No</v>
          </cell>
          <cell r="U130" t="str">
            <v>No</v>
          </cell>
        </row>
        <row r="131">
          <cell r="A131">
            <v>131</v>
          </cell>
          <cell r="B131" t="str">
            <v>01030000</v>
          </cell>
          <cell r="C131" t="str">
            <v>Gardner</v>
          </cell>
          <cell r="D131" t="str">
            <v>Public School District</v>
          </cell>
          <cell r="E131" t="str">
            <v>Superintendent</v>
          </cell>
          <cell r="F131" t="str">
            <v>Mark Pellegrino</v>
          </cell>
          <cell r="G131" t="str">
            <v>70 Waterford Street</v>
          </cell>
          <cell r="H131" t="str">
            <v/>
          </cell>
          <cell r="I131" t="str">
            <v>Gardner</v>
          </cell>
          <cell r="J131" t="str">
            <v>MA</v>
          </cell>
          <cell r="K131" t="str">
            <v>01440</v>
          </cell>
          <cell r="L131" t="str">
            <v>Russ Fleming</v>
          </cell>
          <cell r="M131" t="str">
            <v>781-338-6259</v>
          </cell>
          <cell r="N131" t="str">
            <v>russellw.fleming@mass.gov</v>
          </cell>
          <cell r="P131">
            <v>134</v>
          </cell>
          <cell r="Q131">
            <v>2277</v>
          </cell>
          <cell r="R131">
            <v>62</v>
          </cell>
          <cell r="S131" t="str">
            <v>Yes</v>
          </cell>
          <cell r="T131" t="str">
            <v>No</v>
          </cell>
          <cell r="U131" t="str">
            <v>No</v>
          </cell>
        </row>
        <row r="132">
          <cell r="A132">
            <v>132</v>
          </cell>
          <cell r="B132" t="str">
            <v>06720000</v>
          </cell>
          <cell r="C132" t="str">
            <v>Gateway</v>
          </cell>
          <cell r="D132" t="str">
            <v>Public School District</v>
          </cell>
          <cell r="E132" t="str">
            <v>Superintendent</v>
          </cell>
          <cell r="F132" t="str">
            <v>David Hopson</v>
          </cell>
          <cell r="G132" t="str">
            <v>12 Littleville Road</v>
          </cell>
          <cell r="H132" t="str">
            <v/>
          </cell>
          <cell r="I132" t="str">
            <v>Huntington</v>
          </cell>
          <cell r="J132" t="str">
            <v>MA</v>
          </cell>
          <cell r="K132" t="str">
            <v>01050</v>
          </cell>
          <cell r="L132" t="str">
            <v>Russ Fleming</v>
          </cell>
          <cell r="M132" t="str">
            <v>781-338-6259</v>
          </cell>
          <cell r="N132" t="str">
            <v>russellw.fleming@mass.gov</v>
          </cell>
          <cell r="P132">
            <v>18</v>
          </cell>
          <cell r="Q132">
            <v>771</v>
          </cell>
          <cell r="R132">
            <v>4</v>
          </cell>
          <cell r="S132" t="str">
            <v>Yes</v>
          </cell>
          <cell r="T132" t="str">
            <v>No</v>
          </cell>
          <cell r="U132" t="str">
            <v>No</v>
          </cell>
        </row>
        <row r="133">
          <cell r="A133">
            <v>133</v>
          </cell>
          <cell r="B133" t="str">
            <v>01050000</v>
          </cell>
          <cell r="C133" t="str">
            <v>Georgetown</v>
          </cell>
          <cell r="D133" t="str">
            <v>Public School District</v>
          </cell>
          <cell r="E133" t="str">
            <v>Superintendent</v>
          </cell>
          <cell r="F133" t="str">
            <v>Carol Jacobs</v>
          </cell>
          <cell r="G133" t="str">
            <v>51 North Street</v>
          </cell>
          <cell r="H133" t="str">
            <v/>
          </cell>
          <cell r="I133" t="str">
            <v>Georgetown</v>
          </cell>
          <cell r="J133" t="str">
            <v>MA</v>
          </cell>
          <cell r="K133" t="str">
            <v>01833</v>
          </cell>
          <cell r="L133" t="str">
            <v>Julia Foodman</v>
          </cell>
          <cell r="M133" t="str">
            <v>781-338-3577</v>
          </cell>
          <cell r="N133" t="str">
            <v>julia.b.foodman@mass.gov</v>
          </cell>
          <cell r="P133">
            <v>0</v>
          </cell>
          <cell r="Q133">
            <v>1301</v>
          </cell>
          <cell r="R133">
            <v>0</v>
          </cell>
          <cell r="S133" t="str">
            <v>Yes</v>
          </cell>
          <cell r="T133" t="str">
            <v>No</v>
          </cell>
          <cell r="U133" t="str">
            <v>No</v>
          </cell>
        </row>
        <row r="134">
          <cell r="A134">
            <v>134</v>
          </cell>
          <cell r="B134" t="str">
            <v>06740000</v>
          </cell>
          <cell r="C134" t="str">
            <v>Gill-Montague</v>
          </cell>
          <cell r="D134" t="str">
            <v>Public School District</v>
          </cell>
          <cell r="E134" t="str">
            <v>Superintendent</v>
          </cell>
          <cell r="F134" t="str">
            <v>Michael Sullivan</v>
          </cell>
          <cell r="G134" t="str">
            <v>35 Crocker Avenue</v>
          </cell>
          <cell r="H134" t="str">
            <v/>
          </cell>
          <cell r="I134" t="str">
            <v>Turners Falls</v>
          </cell>
          <cell r="J134" t="str">
            <v>MA</v>
          </cell>
          <cell r="K134" t="str">
            <v>01376</v>
          </cell>
          <cell r="L134" t="str">
            <v>Beth O'Connell</v>
          </cell>
          <cell r="M134" t="str">
            <v>781-338-3132</v>
          </cell>
          <cell r="N134" t="str">
            <v>elizabeth.a.o'connell@mass.gov</v>
          </cell>
          <cell r="P134">
            <v>56</v>
          </cell>
          <cell r="Q134">
            <v>894</v>
          </cell>
          <cell r="R134">
            <v>25</v>
          </cell>
          <cell r="S134" t="str">
            <v>Yes</v>
          </cell>
          <cell r="T134" t="str">
            <v>No</v>
          </cell>
          <cell r="U134" t="str">
            <v>No</v>
          </cell>
        </row>
        <row r="135">
          <cell r="A135">
            <v>135</v>
          </cell>
          <cell r="B135" t="str">
            <v>04960000</v>
          </cell>
          <cell r="C135" t="str">
            <v>Global Learning Charter Public (District)</v>
          </cell>
          <cell r="D135" t="str">
            <v>Charter District</v>
          </cell>
          <cell r="E135" t="str">
            <v>Charter School Leader</v>
          </cell>
          <cell r="F135" t="str">
            <v>Stephen Furtado</v>
          </cell>
          <cell r="G135" t="str">
            <v>190 Ashley Boulevard</v>
          </cell>
          <cell r="H135" t="str">
            <v/>
          </cell>
          <cell r="I135" t="str">
            <v>New Bedford</v>
          </cell>
          <cell r="J135" t="str">
            <v>MA</v>
          </cell>
          <cell r="K135" t="str">
            <v>02746</v>
          </cell>
          <cell r="L135" t="str">
            <v>Julia Foodman</v>
          </cell>
          <cell r="M135" t="str">
            <v>781-338-3577</v>
          </cell>
          <cell r="N135" t="str">
            <v>julia.b.foodman@mass.gov</v>
          </cell>
          <cell r="P135">
            <v>48</v>
          </cell>
          <cell r="Q135">
            <v>499</v>
          </cell>
          <cell r="R135">
            <v>0</v>
          </cell>
          <cell r="S135" t="str">
            <v>Yes</v>
          </cell>
          <cell r="T135" t="str">
            <v>Yes</v>
          </cell>
          <cell r="U135" t="str">
            <v>No</v>
          </cell>
        </row>
        <row r="136">
          <cell r="A136">
            <v>136</v>
          </cell>
          <cell r="B136" t="str">
            <v>01070000</v>
          </cell>
          <cell r="C136" t="str">
            <v>Gloucester</v>
          </cell>
          <cell r="D136" t="str">
            <v>Public School District</v>
          </cell>
          <cell r="E136" t="str">
            <v>Superintendent</v>
          </cell>
          <cell r="F136" t="str">
            <v>Richard Safier</v>
          </cell>
          <cell r="G136" t="str">
            <v>2 Blackburn Drive</v>
          </cell>
          <cell r="H136" t="str">
            <v/>
          </cell>
          <cell r="I136" t="str">
            <v>Gloucester</v>
          </cell>
          <cell r="J136" t="str">
            <v>MA</v>
          </cell>
          <cell r="K136" t="str">
            <v>01930</v>
          </cell>
          <cell r="L136" t="str">
            <v>Beth O'Connell</v>
          </cell>
          <cell r="M136" t="str">
            <v>781-338-3132</v>
          </cell>
          <cell r="N136" t="str">
            <v>elizabeth.a.o'connell@mass.gov</v>
          </cell>
          <cell r="P136">
            <v>220</v>
          </cell>
          <cell r="Q136">
            <v>2784</v>
          </cell>
          <cell r="R136">
            <v>0</v>
          </cell>
          <cell r="S136" t="str">
            <v>Yes</v>
          </cell>
          <cell r="T136" t="str">
            <v>No</v>
          </cell>
          <cell r="U136" t="str">
            <v>No</v>
          </cell>
        </row>
        <row r="137">
          <cell r="A137">
            <v>137</v>
          </cell>
          <cell r="B137" t="str">
            <v>01090000</v>
          </cell>
          <cell r="C137" t="str">
            <v>Gosnold</v>
          </cell>
          <cell r="D137" t="str">
            <v>Public School District</v>
          </cell>
          <cell r="E137" t="str">
            <v>Superintendent</v>
          </cell>
          <cell r="F137" t="str">
            <v>Margaret Frieswyk</v>
          </cell>
          <cell r="G137" t="str">
            <v>263 Hill &amp; Plain Road</v>
          </cell>
          <cell r="H137" t="str">
            <v/>
          </cell>
          <cell r="I137" t="str">
            <v>East Falmouth</v>
          </cell>
          <cell r="J137" t="str">
            <v>MA</v>
          </cell>
          <cell r="K137" t="str">
            <v>02536</v>
          </cell>
          <cell r="L137" t="str">
            <v>Ellie Rounds-Bloom</v>
          </cell>
          <cell r="M137" t="str">
            <v>781-338-3128</v>
          </cell>
          <cell r="N137" t="str">
            <v>eleanor.rounds@mass.gov</v>
          </cell>
          <cell r="P137">
            <v>0</v>
          </cell>
          <cell r="Q137">
            <v>0</v>
          </cell>
          <cell r="R137">
            <v>0</v>
          </cell>
          <cell r="S137" t="str">
            <v>N/A</v>
          </cell>
          <cell r="T137" t="str">
            <v>No</v>
          </cell>
          <cell r="U137" t="str">
            <v>No</v>
          </cell>
        </row>
        <row r="138">
          <cell r="A138">
            <v>138</v>
          </cell>
          <cell r="B138" t="str">
            <v>01100000</v>
          </cell>
          <cell r="C138" t="str">
            <v>Grafton</v>
          </cell>
          <cell r="D138" t="str">
            <v>Public School District</v>
          </cell>
          <cell r="E138" t="str">
            <v>Superintendent</v>
          </cell>
          <cell r="F138" t="str">
            <v>James Cummings</v>
          </cell>
          <cell r="G138" t="str">
            <v>30 Providence Rd</v>
          </cell>
          <cell r="H138" t="str">
            <v/>
          </cell>
          <cell r="I138" t="str">
            <v>Grafton</v>
          </cell>
          <cell r="J138" t="str">
            <v>MA</v>
          </cell>
          <cell r="K138" t="str">
            <v>01519</v>
          </cell>
          <cell r="L138" t="str">
            <v>Alex Lilley</v>
          </cell>
          <cell r="M138" t="str">
            <v>781-338-6212</v>
          </cell>
          <cell r="N138" t="str">
            <v>alex.j.lilley@mass.gov</v>
          </cell>
          <cell r="P138">
            <v>61</v>
          </cell>
          <cell r="Q138">
            <v>3098</v>
          </cell>
          <cell r="R138">
            <v>7</v>
          </cell>
          <cell r="S138" t="str">
            <v>Yes</v>
          </cell>
          <cell r="T138" t="str">
            <v>Yes</v>
          </cell>
          <cell r="U138" t="str">
            <v>Yes</v>
          </cell>
        </row>
        <row r="139">
          <cell r="A139">
            <v>139</v>
          </cell>
          <cell r="B139" t="str">
            <v>01110000</v>
          </cell>
          <cell r="C139" t="str">
            <v>Granby</v>
          </cell>
          <cell r="D139" t="str">
            <v>Public School District</v>
          </cell>
          <cell r="E139" t="str">
            <v>Superintendent</v>
          </cell>
          <cell r="F139" t="str">
            <v>Sheryl Stanton</v>
          </cell>
          <cell r="G139" t="str">
            <v>387 East State Street</v>
          </cell>
          <cell r="H139" t="str">
            <v/>
          </cell>
          <cell r="I139" t="str">
            <v>Granby</v>
          </cell>
          <cell r="J139" t="str">
            <v>MA</v>
          </cell>
          <cell r="K139" t="str">
            <v>01033</v>
          </cell>
          <cell r="L139" t="str">
            <v>Ellie Rounds-Bloom</v>
          </cell>
          <cell r="M139" t="str">
            <v>781-338-3128</v>
          </cell>
          <cell r="N139" t="str">
            <v>eleanor.rounds@mass.gov</v>
          </cell>
          <cell r="P139">
            <v>32</v>
          </cell>
          <cell r="Q139">
            <v>729</v>
          </cell>
          <cell r="R139">
            <v>1</v>
          </cell>
          <cell r="S139" t="str">
            <v>Yes</v>
          </cell>
          <cell r="T139" t="str">
            <v>No</v>
          </cell>
          <cell r="U139" t="str">
            <v>No</v>
          </cell>
        </row>
        <row r="140">
          <cell r="A140">
            <v>140</v>
          </cell>
          <cell r="B140" t="str">
            <v>08210000</v>
          </cell>
          <cell r="C140" t="str">
            <v>Greater Fall River Regional Vocational Technical</v>
          </cell>
          <cell r="D140" t="str">
            <v>Public School District</v>
          </cell>
          <cell r="E140" t="str">
            <v>Superintendent</v>
          </cell>
          <cell r="F140" t="str">
            <v>Elvio Ferreira</v>
          </cell>
          <cell r="G140" t="str">
            <v>251 Stonehaven Rd</v>
          </cell>
          <cell r="H140" t="str">
            <v/>
          </cell>
          <cell r="I140" t="str">
            <v>Fall River</v>
          </cell>
          <cell r="J140" t="str">
            <v>MA</v>
          </cell>
          <cell r="K140" t="str">
            <v>02723</v>
          </cell>
          <cell r="L140" t="str">
            <v>Alex Chiu</v>
          </cell>
          <cell r="M140" t="str">
            <v>781-338-3586</v>
          </cell>
          <cell r="N140" t="str">
            <v>alexandria.w.chiu@mass.gov</v>
          </cell>
          <cell r="P140">
            <v>18</v>
          </cell>
          <cell r="Q140">
            <v>1412</v>
          </cell>
          <cell r="R140">
            <v>4</v>
          </cell>
          <cell r="S140" t="str">
            <v>Yes</v>
          </cell>
          <cell r="T140" t="str">
            <v>Yes</v>
          </cell>
          <cell r="U140" t="str">
            <v>No</v>
          </cell>
        </row>
        <row r="141">
          <cell r="A141">
            <v>141</v>
          </cell>
          <cell r="B141" t="str">
            <v>08230000</v>
          </cell>
          <cell r="C141" t="str">
            <v>Greater Lawrence Regional Vocational Technical</v>
          </cell>
          <cell r="D141" t="str">
            <v>Public School District</v>
          </cell>
          <cell r="E141" t="str">
            <v>Superintendent</v>
          </cell>
          <cell r="F141" t="str">
            <v>John Lavoie</v>
          </cell>
          <cell r="G141" t="str">
            <v>57 River Rd</v>
          </cell>
          <cell r="H141" t="str">
            <v/>
          </cell>
          <cell r="I141" t="str">
            <v>Andover</v>
          </cell>
          <cell r="J141" t="str">
            <v>MA</v>
          </cell>
          <cell r="K141" t="str">
            <v>01810</v>
          </cell>
          <cell r="L141" t="str">
            <v>Ellie Rounds-Bloom</v>
          </cell>
          <cell r="M141" t="str">
            <v>781-338-3128</v>
          </cell>
          <cell r="N141" t="str">
            <v>eleanor.rounds@mass.gov</v>
          </cell>
          <cell r="P141">
            <v>204</v>
          </cell>
          <cell r="Q141">
            <v>1581</v>
          </cell>
          <cell r="R141">
            <v>24</v>
          </cell>
          <cell r="S141" t="str">
            <v>No</v>
          </cell>
          <cell r="T141" t="str">
            <v>Yes</v>
          </cell>
          <cell r="U141" t="str">
            <v>No</v>
          </cell>
        </row>
        <row r="142">
          <cell r="A142">
            <v>142</v>
          </cell>
          <cell r="B142" t="str">
            <v>08280000</v>
          </cell>
          <cell r="C142" t="str">
            <v>Greater Lowell Regional Vocational Technical</v>
          </cell>
          <cell r="D142" t="str">
            <v>Public School District</v>
          </cell>
          <cell r="E142" t="str">
            <v>Superintendent</v>
          </cell>
          <cell r="F142" t="str">
            <v>Joseph Mastrocola</v>
          </cell>
          <cell r="G142" t="str">
            <v>250 Pawtucket Blvd</v>
          </cell>
          <cell r="H142" t="str">
            <v/>
          </cell>
          <cell r="I142" t="str">
            <v>Tyngsborough</v>
          </cell>
          <cell r="J142" t="str">
            <v>MA</v>
          </cell>
          <cell r="K142" t="str">
            <v>01879</v>
          </cell>
          <cell r="L142" t="str">
            <v>Alex Chiu</v>
          </cell>
          <cell r="M142" t="str">
            <v>781-338-3586</v>
          </cell>
          <cell r="N142" t="str">
            <v>alexandria.w.chiu@mass.gov</v>
          </cell>
          <cell r="P142">
            <v>196</v>
          </cell>
          <cell r="Q142">
            <v>2215</v>
          </cell>
          <cell r="R142">
            <v>19</v>
          </cell>
          <cell r="S142" t="str">
            <v>No</v>
          </cell>
          <cell r="T142" t="str">
            <v>No</v>
          </cell>
          <cell r="U142" t="str">
            <v>No</v>
          </cell>
        </row>
        <row r="143">
          <cell r="A143">
            <v>143</v>
          </cell>
          <cell r="B143" t="str">
            <v>08250000</v>
          </cell>
          <cell r="C143" t="str">
            <v>Greater New Bedford Regional Vocational Technical</v>
          </cell>
          <cell r="D143" t="str">
            <v>Public School District</v>
          </cell>
          <cell r="E143" t="str">
            <v>Superintendent</v>
          </cell>
          <cell r="F143" t="str">
            <v>James O'Brien</v>
          </cell>
          <cell r="G143" t="str">
            <v>1121 Ashley Blvd</v>
          </cell>
          <cell r="H143" t="str">
            <v/>
          </cell>
          <cell r="I143" t="str">
            <v>New Bedford</v>
          </cell>
          <cell r="J143" t="str">
            <v>MA</v>
          </cell>
          <cell r="K143" t="str">
            <v>02745</v>
          </cell>
          <cell r="L143" t="str">
            <v>Colleen Holforty</v>
          </cell>
          <cell r="M143" t="str">
            <v>781-338-3522</v>
          </cell>
          <cell r="N143" t="str">
            <v>colleen.e.holforty@mass.gov</v>
          </cell>
          <cell r="P143">
            <v>75</v>
          </cell>
          <cell r="Q143">
            <v>2090</v>
          </cell>
          <cell r="R143">
            <v>7</v>
          </cell>
          <cell r="S143" t="str">
            <v>Yes</v>
          </cell>
          <cell r="T143" t="str">
            <v>No</v>
          </cell>
          <cell r="U143" t="str">
            <v>No</v>
          </cell>
        </row>
        <row r="144">
          <cell r="A144">
            <v>144</v>
          </cell>
          <cell r="B144" t="str">
            <v>01140000</v>
          </cell>
          <cell r="C144" t="str">
            <v>Greenfield</v>
          </cell>
          <cell r="D144" t="str">
            <v>Public School District</v>
          </cell>
          <cell r="E144" t="str">
            <v>Superintendent</v>
          </cell>
          <cell r="F144" t="str">
            <v>Jordana Harper</v>
          </cell>
          <cell r="G144" t="str">
            <v>195 Federal Street, Suite 100</v>
          </cell>
          <cell r="H144" t="str">
            <v/>
          </cell>
          <cell r="I144" t="str">
            <v>Greenfield</v>
          </cell>
          <cell r="J144" t="str">
            <v>MA</v>
          </cell>
          <cell r="K144" t="str">
            <v>01301</v>
          </cell>
          <cell r="L144" t="str">
            <v>Alex Lilley</v>
          </cell>
          <cell r="M144" t="str">
            <v>781-338-6212</v>
          </cell>
          <cell r="N144" t="str">
            <v>alex.j.lilley@mass.gov</v>
          </cell>
          <cell r="P144">
            <v>98</v>
          </cell>
          <cell r="Q144">
            <v>1635</v>
          </cell>
          <cell r="R144">
            <v>57</v>
          </cell>
          <cell r="S144" t="str">
            <v>Yes</v>
          </cell>
          <cell r="T144" t="str">
            <v>No</v>
          </cell>
          <cell r="U144" t="str">
            <v>No</v>
          </cell>
        </row>
        <row r="145">
          <cell r="A145">
            <v>145</v>
          </cell>
          <cell r="B145" t="str">
            <v>39010000</v>
          </cell>
          <cell r="C145" t="str">
            <v>Greenfield Commonwealth Virtual District</v>
          </cell>
          <cell r="D145" t="str">
            <v>Public School District</v>
          </cell>
          <cell r="E145" t="str">
            <v>Superintendent</v>
          </cell>
          <cell r="F145" t="str">
            <v>Salah Khelfaoui</v>
          </cell>
          <cell r="G145" t="str">
            <v>238 Main St.</v>
          </cell>
          <cell r="H145" t="str">
            <v>3rd Floor</v>
          </cell>
          <cell r="I145" t="str">
            <v>Greenfield</v>
          </cell>
          <cell r="J145" t="str">
            <v>MA</v>
          </cell>
          <cell r="K145" t="str">
            <v>01301</v>
          </cell>
          <cell r="L145" t="str">
            <v>Nancy Labrie</v>
          </cell>
          <cell r="M145" t="str">
            <v>781-338-3536</v>
          </cell>
          <cell r="N145" t="str">
            <v>nancy.h.labrie@mass.gov</v>
          </cell>
          <cell r="P145">
            <v>28</v>
          </cell>
          <cell r="Q145">
            <v>732</v>
          </cell>
          <cell r="R145">
            <v>9</v>
          </cell>
          <cell r="S145" t="str">
            <v>No</v>
          </cell>
          <cell r="T145" t="str">
            <v>No</v>
          </cell>
          <cell r="U145" t="str">
            <v>No</v>
          </cell>
        </row>
        <row r="146">
          <cell r="A146">
            <v>146</v>
          </cell>
          <cell r="B146" t="str">
            <v>06730000</v>
          </cell>
          <cell r="C146" t="str">
            <v>Groton-Dunstable</v>
          </cell>
          <cell r="D146" t="str">
            <v>Public School District</v>
          </cell>
          <cell r="E146" t="str">
            <v>Superintendent</v>
          </cell>
          <cell r="F146" t="str">
            <v>Laura Chesson</v>
          </cell>
          <cell r="G146" t="str">
            <v>P O Box 729</v>
          </cell>
          <cell r="H146" t="str">
            <v/>
          </cell>
          <cell r="I146" t="str">
            <v>Groton</v>
          </cell>
          <cell r="J146" t="str">
            <v>MA</v>
          </cell>
          <cell r="K146" t="str">
            <v>01450</v>
          </cell>
          <cell r="L146" t="str">
            <v>Alex Chiu</v>
          </cell>
          <cell r="M146" t="str">
            <v>781-338-3586</v>
          </cell>
          <cell r="N146" t="str">
            <v>alexandria.w.chiu@mass.gov</v>
          </cell>
          <cell r="P146">
            <v>23</v>
          </cell>
          <cell r="Q146">
            <v>2314</v>
          </cell>
          <cell r="R146">
            <v>1</v>
          </cell>
          <cell r="S146" t="str">
            <v>Yes</v>
          </cell>
          <cell r="T146" t="str">
            <v>No</v>
          </cell>
          <cell r="U146" t="str">
            <v>No</v>
          </cell>
        </row>
        <row r="147">
          <cell r="A147">
            <v>147</v>
          </cell>
          <cell r="B147" t="str">
            <v>01170000</v>
          </cell>
          <cell r="C147" t="str">
            <v>Hadley</v>
          </cell>
          <cell r="D147" t="str">
            <v>Public School District</v>
          </cell>
          <cell r="E147" t="str">
            <v>Superintendent</v>
          </cell>
          <cell r="F147" t="str">
            <v>Anne McKenzie</v>
          </cell>
          <cell r="G147" t="str">
            <v>125 Russell Street</v>
          </cell>
          <cell r="H147" t="str">
            <v/>
          </cell>
          <cell r="I147" t="str">
            <v>Hadley</v>
          </cell>
          <cell r="J147" t="str">
            <v>MA</v>
          </cell>
          <cell r="K147" t="str">
            <v>01035</v>
          </cell>
          <cell r="L147" t="str">
            <v>Nancy Labrie</v>
          </cell>
          <cell r="M147" t="str">
            <v>781-338-3536</v>
          </cell>
          <cell r="N147" t="str">
            <v>nancy.h.labrie@mass.gov</v>
          </cell>
          <cell r="P147">
            <v>32</v>
          </cell>
          <cell r="Q147">
            <v>515</v>
          </cell>
          <cell r="R147">
            <v>6</v>
          </cell>
          <cell r="S147" t="str">
            <v>No</v>
          </cell>
          <cell r="T147" t="str">
            <v>Yes</v>
          </cell>
          <cell r="U147" t="str">
            <v>No</v>
          </cell>
        </row>
        <row r="148">
          <cell r="A148">
            <v>148</v>
          </cell>
          <cell r="B148" t="str">
            <v>01180000</v>
          </cell>
          <cell r="C148" t="str">
            <v>Halifax</v>
          </cell>
          <cell r="D148" t="str">
            <v>Public School District</v>
          </cell>
          <cell r="E148" t="str">
            <v>Superintendent</v>
          </cell>
          <cell r="F148" t="str">
            <v>Joy Blackwood</v>
          </cell>
          <cell r="G148" t="str">
            <v>250 Pembroke Street</v>
          </cell>
          <cell r="H148" t="str">
            <v/>
          </cell>
          <cell r="I148" t="str">
            <v>Kingston</v>
          </cell>
          <cell r="J148" t="str">
            <v>MA</v>
          </cell>
          <cell r="K148" t="str">
            <v>02364</v>
          </cell>
          <cell r="L148" t="str">
            <v>Nancy Labrie</v>
          </cell>
          <cell r="M148" t="str">
            <v>781-338-3536</v>
          </cell>
          <cell r="N148" t="str">
            <v>nancy.h.labrie@mass.gov</v>
          </cell>
          <cell r="P148">
            <v>7</v>
          </cell>
          <cell r="Q148">
            <v>609</v>
          </cell>
          <cell r="R148">
            <v>0</v>
          </cell>
          <cell r="S148" t="str">
            <v>Yes</v>
          </cell>
          <cell r="T148" t="str">
            <v>No</v>
          </cell>
          <cell r="U148" t="str">
            <v>No</v>
          </cell>
        </row>
        <row r="149">
          <cell r="A149">
            <v>149</v>
          </cell>
          <cell r="B149" t="str">
            <v>06750000</v>
          </cell>
          <cell r="C149" t="str">
            <v>Hamilton-Wenham</v>
          </cell>
          <cell r="D149" t="str">
            <v>Public School District</v>
          </cell>
          <cell r="E149" t="str">
            <v>Superintendent</v>
          </cell>
          <cell r="F149" t="str">
            <v>Michael Harvey</v>
          </cell>
          <cell r="G149" t="str">
            <v>5 School Street</v>
          </cell>
          <cell r="H149" t="str">
            <v/>
          </cell>
          <cell r="I149" t="str">
            <v>Wenham</v>
          </cell>
          <cell r="J149" t="str">
            <v>MA</v>
          </cell>
          <cell r="K149" t="str">
            <v>01984</v>
          </cell>
          <cell r="L149" t="str">
            <v>Sue Mazzarella</v>
          </cell>
          <cell r="M149" t="str">
            <v>781-338-3587</v>
          </cell>
          <cell r="N149" t="str">
            <v>susan.mazzarella@mass.gov</v>
          </cell>
          <cell r="P149">
            <v>14</v>
          </cell>
          <cell r="Q149">
            <v>1830</v>
          </cell>
          <cell r="R149">
            <v>18</v>
          </cell>
          <cell r="S149" t="str">
            <v>Yes</v>
          </cell>
          <cell r="T149" t="str">
            <v>No</v>
          </cell>
          <cell r="U149" t="str">
            <v>No</v>
          </cell>
        </row>
        <row r="150">
          <cell r="A150">
            <v>150</v>
          </cell>
          <cell r="B150" t="str">
            <v>04990000</v>
          </cell>
          <cell r="C150" t="str">
            <v>Hampden Charter School of Science East (District)</v>
          </cell>
          <cell r="D150" t="str">
            <v>Charter District</v>
          </cell>
          <cell r="E150" t="str">
            <v>Charter School Leader</v>
          </cell>
          <cell r="F150" t="str">
            <v>Tarkan Topcuoglu</v>
          </cell>
          <cell r="G150" t="str">
            <v>20 Johnson Road</v>
          </cell>
          <cell r="H150" t="str">
            <v/>
          </cell>
          <cell r="I150" t="str">
            <v>Chicopee</v>
          </cell>
          <cell r="J150" t="str">
            <v>MA</v>
          </cell>
          <cell r="K150" t="str">
            <v>01022</v>
          </cell>
          <cell r="L150" t="str">
            <v>Beth O'Connell</v>
          </cell>
          <cell r="M150" t="str">
            <v>781-338-3132</v>
          </cell>
          <cell r="N150" t="str">
            <v>elizabeth.a.o'connell@mass.gov</v>
          </cell>
          <cell r="P150">
            <v>21</v>
          </cell>
          <cell r="Q150">
            <v>523</v>
          </cell>
          <cell r="R150">
            <v>0</v>
          </cell>
          <cell r="S150" t="str">
            <v>Yes</v>
          </cell>
          <cell r="T150" t="str">
            <v>Yes</v>
          </cell>
          <cell r="U150" t="str">
            <v>No</v>
          </cell>
        </row>
        <row r="151">
          <cell r="A151">
            <v>151</v>
          </cell>
          <cell r="B151" t="str">
            <v>35160000</v>
          </cell>
          <cell r="C151" t="str">
            <v>Hampden Charter School of Science West (District)</v>
          </cell>
          <cell r="D151" t="str">
            <v>Charter District</v>
          </cell>
          <cell r="E151" t="str">
            <v>Charter School Leader</v>
          </cell>
          <cell r="F151" t="str">
            <v>Tarkan Topcuoglu</v>
          </cell>
          <cell r="G151" t="str">
            <v>511 Main St.</v>
          </cell>
          <cell r="H151" t="str">
            <v/>
          </cell>
          <cell r="I151" t="str">
            <v>West Springfield</v>
          </cell>
          <cell r="J151" t="str">
            <v>MA</v>
          </cell>
          <cell r="K151" t="str">
            <v>01089</v>
          </cell>
          <cell r="L151" t="str">
            <v>Beth O'Connell</v>
          </cell>
          <cell r="M151" t="str">
            <v>781-338-3132</v>
          </cell>
          <cell r="N151" t="str">
            <v>elizabeth.a.o'connell@mass.gov</v>
          </cell>
          <cell r="P151">
            <v>22</v>
          </cell>
          <cell r="Q151">
            <v>258</v>
          </cell>
          <cell r="R151">
            <v>0</v>
          </cell>
          <cell r="S151" t="str">
            <v>No</v>
          </cell>
          <cell r="T151" t="str">
            <v>Yes</v>
          </cell>
          <cell r="U151" t="str">
            <v>No</v>
          </cell>
        </row>
        <row r="152">
          <cell r="A152">
            <v>152</v>
          </cell>
          <cell r="B152" t="str">
            <v>06800000</v>
          </cell>
          <cell r="C152" t="str">
            <v>Hampden-Wilbraham</v>
          </cell>
          <cell r="D152" t="str">
            <v>Public School District</v>
          </cell>
          <cell r="E152" t="str">
            <v>Superintendent</v>
          </cell>
          <cell r="F152" t="str">
            <v>Albert Ganem</v>
          </cell>
          <cell r="G152" t="str">
            <v>621 Main Street</v>
          </cell>
          <cell r="H152" t="str">
            <v/>
          </cell>
          <cell r="I152" t="str">
            <v>Wilbraham</v>
          </cell>
          <cell r="J152" t="str">
            <v>MA</v>
          </cell>
          <cell r="K152" t="str">
            <v>01095</v>
          </cell>
          <cell r="L152" t="str">
            <v>Alex Lilley</v>
          </cell>
          <cell r="M152" t="str">
            <v>781-338-6212</v>
          </cell>
          <cell r="N152" t="str">
            <v>alex.j.lilley@mass.gov</v>
          </cell>
          <cell r="P152">
            <v>41</v>
          </cell>
          <cell r="Q152">
            <v>2919</v>
          </cell>
          <cell r="R152">
            <v>5</v>
          </cell>
          <cell r="S152" t="str">
            <v>Yes</v>
          </cell>
          <cell r="T152" t="str">
            <v>No</v>
          </cell>
          <cell r="U152" t="str">
            <v>No</v>
          </cell>
        </row>
        <row r="153">
          <cell r="A153">
            <v>153</v>
          </cell>
          <cell r="B153" t="str">
            <v>06830000</v>
          </cell>
          <cell r="C153" t="str">
            <v>Hampshire</v>
          </cell>
          <cell r="D153" t="str">
            <v>Public School District</v>
          </cell>
          <cell r="E153" t="str">
            <v>Superintendent</v>
          </cell>
          <cell r="F153" t="str">
            <v>Aaron Osborne</v>
          </cell>
          <cell r="G153" t="str">
            <v>19 Stage Rd</v>
          </cell>
          <cell r="H153" t="str">
            <v/>
          </cell>
          <cell r="I153" t="str">
            <v>Westhampton</v>
          </cell>
          <cell r="J153" t="str">
            <v>MA</v>
          </cell>
          <cell r="K153" t="str">
            <v>01027</v>
          </cell>
          <cell r="L153" t="str">
            <v>Nancy Labrie</v>
          </cell>
          <cell r="M153" t="str">
            <v>781-338-3536</v>
          </cell>
          <cell r="N153" t="str">
            <v>nancy.h.labrie@mass.gov</v>
          </cell>
          <cell r="P153">
            <v>11</v>
          </cell>
          <cell r="Q153">
            <v>738</v>
          </cell>
          <cell r="R153">
            <v>4</v>
          </cell>
          <cell r="S153" t="str">
            <v>No</v>
          </cell>
          <cell r="T153" t="str">
            <v>No</v>
          </cell>
          <cell r="U153" t="str">
            <v>No</v>
          </cell>
        </row>
        <row r="154">
          <cell r="A154">
            <v>154</v>
          </cell>
          <cell r="B154" t="str">
            <v>01210000</v>
          </cell>
          <cell r="C154" t="str">
            <v>Hancock</v>
          </cell>
          <cell r="D154" t="str">
            <v>Public School District</v>
          </cell>
          <cell r="E154" t="str">
            <v>Superintendent</v>
          </cell>
          <cell r="F154" t="str">
            <v>Peter Dillon</v>
          </cell>
          <cell r="G154" t="str">
            <v>1831 STATE ROAD</v>
          </cell>
          <cell r="H154" t="str">
            <v/>
          </cell>
          <cell r="I154" t="str">
            <v>RICHMOND</v>
          </cell>
          <cell r="J154" t="str">
            <v>MA</v>
          </cell>
          <cell r="K154" t="str">
            <v>01254</v>
          </cell>
          <cell r="L154" t="str">
            <v>Julia Foodman</v>
          </cell>
          <cell r="M154" t="str">
            <v>781-338-3577</v>
          </cell>
          <cell r="N154" t="str">
            <v>julia.b.foodman@mass.gov</v>
          </cell>
          <cell r="P154">
            <v>0</v>
          </cell>
          <cell r="Q154">
            <v>41</v>
          </cell>
          <cell r="R154">
            <v>0</v>
          </cell>
          <cell r="S154" t="str">
            <v>No</v>
          </cell>
          <cell r="T154" t="str">
            <v>Yes</v>
          </cell>
          <cell r="U154" t="str">
            <v>No</v>
          </cell>
        </row>
        <row r="155">
          <cell r="A155">
            <v>155</v>
          </cell>
          <cell r="B155" t="str">
            <v>01220000</v>
          </cell>
          <cell r="C155" t="str">
            <v>Hanover</v>
          </cell>
          <cell r="D155" t="str">
            <v>Public School District</v>
          </cell>
          <cell r="E155" t="str">
            <v>Superintendent</v>
          </cell>
          <cell r="F155" t="str">
            <v>Matthew Ferron</v>
          </cell>
          <cell r="G155" t="str">
            <v>188 Broadway Street</v>
          </cell>
          <cell r="H155" t="str">
            <v/>
          </cell>
          <cell r="I155" t="str">
            <v>Hanover</v>
          </cell>
          <cell r="J155" t="str">
            <v>MA</v>
          </cell>
          <cell r="K155" t="str">
            <v>02339</v>
          </cell>
          <cell r="L155" t="str">
            <v>Beth O'Connell</v>
          </cell>
          <cell r="M155" t="str">
            <v>781-338-3132</v>
          </cell>
          <cell r="N155" t="str">
            <v>elizabeth.a.o'connell@mass.gov</v>
          </cell>
          <cell r="P155">
            <v>21</v>
          </cell>
          <cell r="Q155">
            <v>2595</v>
          </cell>
          <cell r="R155">
            <v>2</v>
          </cell>
          <cell r="S155" t="str">
            <v>Yes</v>
          </cell>
          <cell r="T155" t="str">
            <v>No</v>
          </cell>
          <cell r="U155" t="str">
            <v>No</v>
          </cell>
        </row>
        <row r="156">
          <cell r="A156">
            <v>156</v>
          </cell>
          <cell r="B156" t="str">
            <v>01250000</v>
          </cell>
          <cell r="C156" t="str">
            <v>Harvard</v>
          </cell>
          <cell r="D156" t="str">
            <v>Public School District</v>
          </cell>
          <cell r="E156" t="str">
            <v>Superintendent</v>
          </cell>
          <cell r="F156" t="str">
            <v>Linda Dwight</v>
          </cell>
          <cell r="G156" t="str">
            <v>39 Massachusetts Avenue</v>
          </cell>
          <cell r="H156" t="str">
            <v/>
          </cell>
          <cell r="I156" t="str">
            <v>Harvard</v>
          </cell>
          <cell r="J156" t="str">
            <v>MA</v>
          </cell>
          <cell r="K156" t="str">
            <v>01451</v>
          </cell>
          <cell r="L156" t="str">
            <v>Sue Mazzarella</v>
          </cell>
          <cell r="M156" t="str">
            <v>781-338-3587</v>
          </cell>
          <cell r="N156" t="str">
            <v>susan.mazzarella@mass.gov</v>
          </cell>
          <cell r="P156">
            <v>11</v>
          </cell>
          <cell r="Q156">
            <v>1043</v>
          </cell>
          <cell r="R156">
            <v>35</v>
          </cell>
          <cell r="S156" t="str">
            <v>Yes</v>
          </cell>
          <cell r="T156" t="str">
            <v>No</v>
          </cell>
          <cell r="U156" t="str">
            <v>No</v>
          </cell>
        </row>
        <row r="157">
          <cell r="A157">
            <v>157</v>
          </cell>
          <cell r="B157" t="str">
            <v>01270000</v>
          </cell>
          <cell r="C157" t="str">
            <v>Hatfield</v>
          </cell>
          <cell r="D157" t="str">
            <v>Public School District</v>
          </cell>
          <cell r="E157" t="str">
            <v>Superintendent</v>
          </cell>
          <cell r="F157" t="str">
            <v>John Robert</v>
          </cell>
          <cell r="G157" t="str">
            <v>34 School Street</v>
          </cell>
          <cell r="H157" t="str">
            <v/>
          </cell>
          <cell r="I157" t="str">
            <v>Hatfield</v>
          </cell>
          <cell r="J157" t="str">
            <v>MA</v>
          </cell>
          <cell r="K157" t="str">
            <v>01038</v>
          </cell>
          <cell r="L157" t="str">
            <v>Alex Lilley</v>
          </cell>
          <cell r="M157" t="str">
            <v>781-338-6212</v>
          </cell>
          <cell r="N157" t="str">
            <v>alex.j.lilley@mass.gov</v>
          </cell>
          <cell r="P157">
            <v>1</v>
          </cell>
          <cell r="Q157">
            <v>420</v>
          </cell>
          <cell r="R157">
            <v>0</v>
          </cell>
          <cell r="S157" t="str">
            <v>Yes</v>
          </cell>
          <cell r="T157" t="str">
            <v>No</v>
          </cell>
          <cell r="U157" t="str">
            <v>No</v>
          </cell>
        </row>
        <row r="158">
          <cell r="A158">
            <v>158</v>
          </cell>
          <cell r="B158" t="str">
            <v>01280000</v>
          </cell>
          <cell r="C158" t="str">
            <v>Haverhill</v>
          </cell>
          <cell r="D158" t="str">
            <v>Public School District</v>
          </cell>
          <cell r="E158" t="str">
            <v>Superintendent</v>
          </cell>
          <cell r="F158" t="str">
            <v>Margaret Marotta</v>
          </cell>
          <cell r="G158" t="str">
            <v>4 Summer Street</v>
          </cell>
          <cell r="H158" t="str">
            <v/>
          </cell>
          <cell r="I158" t="str">
            <v>Haverhill</v>
          </cell>
          <cell r="J158" t="str">
            <v>MA</v>
          </cell>
          <cell r="K158" t="str">
            <v>01830</v>
          </cell>
          <cell r="L158" t="str">
            <v>Ellie Rounds-Bloom</v>
          </cell>
          <cell r="M158" t="str">
            <v>781-338-3128</v>
          </cell>
          <cell r="N158" t="str">
            <v>eleanor.rounds@mass.gov</v>
          </cell>
          <cell r="P158">
            <v>818</v>
          </cell>
          <cell r="Q158">
            <v>7922</v>
          </cell>
          <cell r="R158">
            <v>377</v>
          </cell>
          <cell r="S158" t="str">
            <v>Yes</v>
          </cell>
          <cell r="T158" t="str">
            <v>No</v>
          </cell>
          <cell r="U158" t="str">
            <v>No</v>
          </cell>
        </row>
        <row r="159">
          <cell r="A159">
            <v>159</v>
          </cell>
          <cell r="B159" t="str">
            <v>06850000</v>
          </cell>
          <cell r="C159" t="str">
            <v>Hawlemont</v>
          </cell>
          <cell r="D159" t="str">
            <v>Public School District</v>
          </cell>
          <cell r="E159" t="str">
            <v>Superintendent</v>
          </cell>
          <cell r="F159" t="str">
            <v>Michael Buoniconti</v>
          </cell>
          <cell r="G159" t="str">
            <v>24 Ashfield Rd</v>
          </cell>
          <cell r="H159" t="str">
            <v/>
          </cell>
          <cell r="I159" t="str">
            <v>Shelburne Falls</v>
          </cell>
          <cell r="J159" t="str">
            <v>MA</v>
          </cell>
          <cell r="K159" t="str">
            <v>01370</v>
          </cell>
          <cell r="L159" t="str">
            <v>Alex Lilley</v>
          </cell>
          <cell r="M159" t="str">
            <v>781-338-6212</v>
          </cell>
          <cell r="N159" t="str">
            <v>alex.j.lilley@mass.gov</v>
          </cell>
          <cell r="P159">
            <v>4</v>
          </cell>
          <cell r="Q159">
            <v>121</v>
          </cell>
          <cell r="R159">
            <v>0</v>
          </cell>
          <cell r="S159" t="str">
            <v>No</v>
          </cell>
          <cell r="T159" t="str">
            <v>No</v>
          </cell>
          <cell r="U159" t="str">
            <v>No</v>
          </cell>
        </row>
        <row r="160">
          <cell r="A160">
            <v>160</v>
          </cell>
          <cell r="B160" t="str">
            <v>04190000</v>
          </cell>
          <cell r="C160" t="str">
            <v>Helen Y. Davis Leadership Academy Charter Public (District)</v>
          </cell>
          <cell r="D160" t="str">
            <v>Charter District</v>
          </cell>
          <cell r="E160" t="str">
            <v>Charter School Leader</v>
          </cell>
          <cell r="F160" t="str">
            <v>Chris Coblyn</v>
          </cell>
          <cell r="G160" t="str">
            <v>23 Leonard Street</v>
          </cell>
          <cell r="H160" t="str">
            <v/>
          </cell>
          <cell r="I160" t="str">
            <v>Boston</v>
          </cell>
          <cell r="J160" t="str">
            <v>MA</v>
          </cell>
          <cell r="K160" t="str">
            <v>02122</v>
          </cell>
          <cell r="L160" t="str">
            <v>Alex Lilley</v>
          </cell>
          <cell r="M160" t="str">
            <v>781-338-6212</v>
          </cell>
          <cell r="N160" t="str">
            <v>alex.j.lilley@mass.gov</v>
          </cell>
          <cell r="P160">
            <v>10</v>
          </cell>
          <cell r="Q160">
            <v>201</v>
          </cell>
          <cell r="R160">
            <v>9</v>
          </cell>
          <cell r="S160" t="str">
            <v>No</v>
          </cell>
          <cell r="T160" t="str">
            <v>No</v>
          </cell>
          <cell r="U160" t="str">
            <v>No</v>
          </cell>
        </row>
        <row r="161">
          <cell r="A161">
            <v>161</v>
          </cell>
          <cell r="B161" t="str">
            <v>04550000</v>
          </cell>
          <cell r="C161" t="str">
            <v>Hill View Montessori Charter Public (District)</v>
          </cell>
          <cell r="D161" t="str">
            <v>Charter District</v>
          </cell>
          <cell r="E161" t="str">
            <v>Charter School Leader</v>
          </cell>
          <cell r="F161" t="str">
            <v>Phil Arnold</v>
          </cell>
          <cell r="G161" t="str">
            <v>75 Foundation Ave</v>
          </cell>
          <cell r="H161" t="str">
            <v>Ward Hill Business Park</v>
          </cell>
          <cell r="I161" t="str">
            <v>Haverhill</v>
          </cell>
          <cell r="J161" t="str">
            <v>MA</v>
          </cell>
          <cell r="K161" t="str">
            <v>01835</v>
          </cell>
          <cell r="L161" t="str">
            <v>Ellie Rounds-Bloom</v>
          </cell>
          <cell r="M161" t="str">
            <v>781-338-3128</v>
          </cell>
          <cell r="N161" t="str">
            <v>eleanor.rounds@mass.gov</v>
          </cell>
          <cell r="P161">
            <v>26</v>
          </cell>
          <cell r="Q161">
            <v>317</v>
          </cell>
          <cell r="R161">
            <v>0</v>
          </cell>
          <cell r="S161" t="str">
            <v>Yes</v>
          </cell>
          <cell r="T161" t="str">
            <v>No</v>
          </cell>
          <cell r="U161" t="str">
            <v>No</v>
          </cell>
        </row>
        <row r="162">
          <cell r="A162">
            <v>162</v>
          </cell>
          <cell r="B162" t="str">
            <v>04500000</v>
          </cell>
          <cell r="C162" t="str">
            <v>Hilltown Cooperative Charter Public (District)</v>
          </cell>
          <cell r="D162" t="str">
            <v>Charter District</v>
          </cell>
          <cell r="E162" t="str">
            <v>Charter School Leader</v>
          </cell>
          <cell r="F162" t="str">
            <v>Daniel Klatz</v>
          </cell>
          <cell r="G162" t="str">
            <v>1 Industrial Parkway</v>
          </cell>
          <cell r="H162" t="str">
            <v/>
          </cell>
          <cell r="I162" t="str">
            <v>Easthampton</v>
          </cell>
          <cell r="J162" t="str">
            <v>MA</v>
          </cell>
          <cell r="K162" t="str">
            <v>01039</v>
          </cell>
          <cell r="L162" t="str">
            <v>Beth O'Connell</v>
          </cell>
          <cell r="M162" t="str">
            <v>781-338-3132</v>
          </cell>
          <cell r="N162" t="str">
            <v>elizabeth.a.o'connell@mass.gov</v>
          </cell>
          <cell r="P162">
            <v>0</v>
          </cell>
          <cell r="Q162">
            <v>218</v>
          </cell>
          <cell r="R162">
            <v>0</v>
          </cell>
          <cell r="S162" t="str">
            <v>Yes</v>
          </cell>
          <cell r="T162" t="str">
            <v>No</v>
          </cell>
          <cell r="U162" t="str">
            <v>No</v>
          </cell>
        </row>
        <row r="163">
          <cell r="A163">
            <v>163</v>
          </cell>
          <cell r="B163" t="str">
            <v>01310000</v>
          </cell>
          <cell r="C163" t="str">
            <v>Hingham</v>
          </cell>
          <cell r="D163" t="str">
            <v>Public School District</v>
          </cell>
          <cell r="E163" t="str">
            <v>Superintendent</v>
          </cell>
          <cell r="F163" t="str">
            <v>Dorothy Galo</v>
          </cell>
          <cell r="G163" t="str">
            <v>220 Central Street</v>
          </cell>
          <cell r="H163" t="str">
            <v/>
          </cell>
          <cell r="I163" t="str">
            <v>Hingham</v>
          </cell>
          <cell r="J163" t="str">
            <v>MA</v>
          </cell>
          <cell r="K163" t="str">
            <v>02043</v>
          </cell>
          <cell r="L163" t="str">
            <v>Ellie Rounds-Bloom</v>
          </cell>
          <cell r="M163" t="str">
            <v>781-338-3128</v>
          </cell>
          <cell r="N163" t="str">
            <v>eleanor.rounds@mass.gov</v>
          </cell>
          <cell r="P163">
            <v>16</v>
          </cell>
          <cell r="Q163">
            <v>4209</v>
          </cell>
          <cell r="R163">
            <v>4</v>
          </cell>
          <cell r="S163" t="str">
            <v>Yes</v>
          </cell>
          <cell r="T163" t="str">
            <v>No</v>
          </cell>
          <cell r="U163" t="str">
            <v>No</v>
          </cell>
        </row>
        <row r="164">
          <cell r="A164">
            <v>164</v>
          </cell>
          <cell r="B164" t="str">
            <v>01330000</v>
          </cell>
          <cell r="C164" t="str">
            <v>Holbrook</v>
          </cell>
          <cell r="D164" t="str">
            <v>Public School District</v>
          </cell>
          <cell r="E164" t="str">
            <v>Superintendent</v>
          </cell>
          <cell r="F164" t="str">
            <v>Julie Hamilton</v>
          </cell>
          <cell r="G164" t="str">
            <v>245 So. Franklin Street</v>
          </cell>
          <cell r="H164" t="str">
            <v/>
          </cell>
          <cell r="I164" t="str">
            <v>Holbrook</v>
          </cell>
          <cell r="J164" t="str">
            <v>MA</v>
          </cell>
          <cell r="K164" t="str">
            <v>02343</v>
          </cell>
          <cell r="L164" t="str">
            <v>Nancy Labrie</v>
          </cell>
          <cell r="M164" t="str">
            <v>781-338-3536</v>
          </cell>
          <cell r="N164" t="str">
            <v>nancy.h.labrie@mass.gov</v>
          </cell>
          <cell r="P164">
            <v>79</v>
          </cell>
          <cell r="Q164">
            <v>1282</v>
          </cell>
          <cell r="R164">
            <v>20</v>
          </cell>
          <cell r="S164" t="str">
            <v>Yes</v>
          </cell>
          <cell r="T164" t="str">
            <v>No</v>
          </cell>
          <cell r="U164" t="str">
            <v>No</v>
          </cell>
        </row>
        <row r="165">
          <cell r="A165">
            <v>165</v>
          </cell>
          <cell r="B165" t="str">
            <v>01350000</v>
          </cell>
          <cell r="C165" t="str">
            <v>Holland</v>
          </cell>
          <cell r="D165" t="str">
            <v>Public School District</v>
          </cell>
          <cell r="E165" t="str">
            <v>Superintendent</v>
          </cell>
          <cell r="F165" t="str">
            <v>Erin Nosek</v>
          </cell>
          <cell r="G165" t="str">
            <v>320 Brookfield Rd</v>
          </cell>
          <cell r="H165" t="str">
            <v/>
          </cell>
          <cell r="I165" t="str">
            <v>Fiskdale</v>
          </cell>
          <cell r="J165" t="str">
            <v>MA</v>
          </cell>
          <cell r="K165" t="str">
            <v>01518</v>
          </cell>
          <cell r="L165" t="str">
            <v>Russ Fleming</v>
          </cell>
          <cell r="M165" t="str">
            <v>781-338-6259</v>
          </cell>
          <cell r="N165" t="str">
            <v>russellw.fleming@mass.gov</v>
          </cell>
          <cell r="P165">
            <v>0</v>
          </cell>
          <cell r="Q165">
            <v>195</v>
          </cell>
          <cell r="R165">
            <v>5</v>
          </cell>
          <cell r="S165" t="str">
            <v>Yes</v>
          </cell>
          <cell r="T165" t="str">
            <v>No</v>
          </cell>
          <cell r="U165" t="str">
            <v>No</v>
          </cell>
        </row>
        <row r="166">
          <cell r="A166">
            <v>166</v>
          </cell>
          <cell r="B166" t="str">
            <v>01360000</v>
          </cell>
          <cell r="C166" t="str">
            <v>Holliston</v>
          </cell>
          <cell r="D166" t="str">
            <v>Public School District</v>
          </cell>
          <cell r="E166" t="str">
            <v>Superintendent</v>
          </cell>
          <cell r="F166" t="str">
            <v>Bradford Jackson</v>
          </cell>
          <cell r="G166" t="str">
            <v>370 Hollis Street</v>
          </cell>
          <cell r="H166" t="str">
            <v/>
          </cell>
          <cell r="I166" t="str">
            <v>Holliston</v>
          </cell>
          <cell r="J166" t="str">
            <v>MA</v>
          </cell>
          <cell r="K166" t="str">
            <v>01746</v>
          </cell>
          <cell r="L166" t="str">
            <v>Julia Foodman</v>
          </cell>
          <cell r="M166" t="str">
            <v>781-338-3577</v>
          </cell>
          <cell r="N166" t="str">
            <v>julia.b.foodman@mass.gov</v>
          </cell>
          <cell r="P166">
            <v>69</v>
          </cell>
          <cell r="Q166">
            <v>2828</v>
          </cell>
          <cell r="R166">
            <v>6</v>
          </cell>
          <cell r="S166" t="str">
            <v>No</v>
          </cell>
          <cell r="T166" t="str">
            <v>No</v>
          </cell>
          <cell r="U166" t="str">
            <v>No</v>
          </cell>
        </row>
        <row r="167">
          <cell r="A167">
            <v>167</v>
          </cell>
          <cell r="B167" t="str">
            <v>01370000</v>
          </cell>
          <cell r="C167" t="str">
            <v>Holyoke</v>
          </cell>
          <cell r="D167" t="str">
            <v>Public School District</v>
          </cell>
          <cell r="E167" t="str">
            <v>Superintendent</v>
          </cell>
          <cell r="F167" t="str">
            <v>Stephen Zrike</v>
          </cell>
          <cell r="G167" t="str">
            <v>57 Suffolk Street</v>
          </cell>
          <cell r="H167" t="str">
            <v/>
          </cell>
          <cell r="I167" t="str">
            <v>Holyoke</v>
          </cell>
          <cell r="J167" t="str">
            <v>MA</v>
          </cell>
          <cell r="K167" t="str">
            <v>01040</v>
          </cell>
          <cell r="L167" t="str">
            <v>Alex Lilley</v>
          </cell>
          <cell r="M167" t="str">
            <v>781-338-6212</v>
          </cell>
          <cell r="N167" t="str">
            <v>alex.j.lilley@mass.gov</v>
          </cell>
          <cell r="P167">
            <v>1083</v>
          </cell>
          <cell r="Q167">
            <v>5021</v>
          </cell>
          <cell r="R167">
            <v>712</v>
          </cell>
          <cell r="S167" t="str">
            <v>Yes</v>
          </cell>
          <cell r="T167" t="str">
            <v>No</v>
          </cell>
          <cell r="U167" t="str">
            <v>Yes</v>
          </cell>
        </row>
        <row r="168">
          <cell r="A168">
            <v>168</v>
          </cell>
          <cell r="B168" t="str">
            <v>04530000</v>
          </cell>
          <cell r="C168" t="str">
            <v>Holyoke Community Charter (District)</v>
          </cell>
          <cell r="D168" t="str">
            <v>Charter District</v>
          </cell>
          <cell r="E168" t="str">
            <v>Charter School Leader</v>
          </cell>
          <cell r="F168" t="str">
            <v>Sonia Pope</v>
          </cell>
          <cell r="G168" t="str">
            <v>2200 Northampton Street</v>
          </cell>
          <cell r="H168" t="str">
            <v/>
          </cell>
          <cell r="I168" t="str">
            <v>Holyoke</v>
          </cell>
          <cell r="J168" t="str">
            <v>MA</v>
          </cell>
          <cell r="K168" t="str">
            <v>01040</v>
          </cell>
          <cell r="L168" t="str">
            <v>Alex Lilley</v>
          </cell>
          <cell r="M168" t="str">
            <v>781-338-6212</v>
          </cell>
          <cell r="N168" t="str">
            <v>alex.j.lilley@mass.gov</v>
          </cell>
          <cell r="P168">
            <v>94</v>
          </cell>
          <cell r="Q168">
            <v>702</v>
          </cell>
          <cell r="R168">
            <v>12</v>
          </cell>
          <cell r="S168" t="str">
            <v>No</v>
          </cell>
          <cell r="T168" t="str">
            <v>No</v>
          </cell>
          <cell r="U168" t="str">
            <v>No</v>
          </cell>
        </row>
        <row r="169">
          <cell r="A169">
            <v>169</v>
          </cell>
          <cell r="B169" t="str">
            <v>01380000</v>
          </cell>
          <cell r="C169" t="str">
            <v>Hopedale</v>
          </cell>
          <cell r="D169" t="str">
            <v>Public School District</v>
          </cell>
          <cell r="E169" t="str">
            <v>Superintendent</v>
          </cell>
          <cell r="F169" t="str">
            <v>Karen Crebase</v>
          </cell>
          <cell r="G169" t="str">
            <v>25 Adin Street</v>
          </cell>
          <cell r="H169" t="str">
            <v/>
          </cell>
          <cell r="I169" t="str">
            <v>Hopedale</v>
          </cell>
          <cell r="J169" t="str">
            <v>MA</v>
          </cell>
          <cell r="K169" t="str">
            <v>01747</v>
          </cell>
          <cell r="L169" t="str">
            <v>Sue Mazzarella</v>
          </cell>
          <cell r="M169" t="str">
            <v>781-338-3587</v>
          </cell>
          <cell r="N169" t="str">
            <v>susan.mazzarella@mass.gov</v>
          </cell>
          <cell r="P169">
            <v>30</v>
          </cell>
          <cell r="Q169">
            <v>1007</v>
          </cell>
          <cell r="R169">
            <v>3</v>
          </cell>
          <cell r="S169" t="str">
            <v>No</v>
          </cell>
          <cell r="T169" t="str">
            <v>No</v>
          </cell>
          <cell r="U169" t="str">
            <v>No</v>
          </cell>
        </row>
        <row r="170">
          <cell r="A170">
            <v>170</v>
          </cell>
          <cell r="B170" t="str">
            <v>01390000</v>
          </cell>
          <cell r="C170" t="str">
            <v>Hopkinton</v>
          </cell>
          <cell r="D170" t="str">
            <v>Public School District</v>
          </cell>
          <cell r="E170" t="str">
            <v>Superintendent</v>
          </cell>
          <cell r="F170" t="str">
            <v>Carol Cavanaugh</v>
          </cell>
          <cell r="G170" t="str">
            <v>89 Hayden Rowe Street</v>
          </cell>
          <cell r="H170" t="str">
            <v/>
          </cell>
          <cell r="I170" t="str">
            <v>Hopkinton</v>
          </cell>
          <cell r="J170" t="str">
            <v>MA</v>
          </cell>
          <cell r="K170" t="str">
            <v>01748</v>
          </cell>
          <cell r="L170" t="str">
            <v>Alex Lilley</v>
          </cell>
          <cell r="M170" t="str">
            <v>781-338-6212</v>
          </cell>
          <cell r="N170" t="str">
            <v>alex.j.lilley@mass.gov</v>
          </cell>
          <cell r="P170">
            <v>233</v>
          </cell>
          <cell r="Q170">
            <v>3838</v>
          </cell>
          <cell r="R170">
            <v>16</v>
          </cell>
          <cell r="S170" t="str">
            <v>Yes</v>
          </cell>
          <cell r="T170" t="str">
            <v>No</v>
          </cell>
          <cell r="U170" t="str">
            <v>No</v>
          </cell>
        </row>
        <row r="171">
          <cell r="A171">
            <v>171</v>
          </cell>
          <cell r="B171" t="str">
            <v>01410000</v>
          </cell>
          <cell r="C171" t="str">
            <v>Hudson</v>
          </cell>
          <cell r="D171" t="str">
            <v>Public School District</v>
          </cell>
          <cell r="E171" t="str">
            <v>Superintendent</v>
          </cell>
          <cell r="F171" t="str">
            <v>Marco Rodrigues</v>
          </cell>
          <cell r="G171" t="str">
            <v>155 Apsley Street</v>
          </cell>
          <cell r="H171" t="str">
            <v/>
          </cell>
          <cell r="I171" t="str">
            <v>Hudson</v>
          </cell>
          <cell r="J171" t="str">
            <v>MA</v>
          </cell>
          <cell r="K171" t="str">
            <v>01749</v>
          </cell>
          <cell r="L171" t="str">
            <v>Ellie Rounds-Bloom</v>
          </cell>
          <cell r="M171" t="str">
            <v>781-338-3128</v>
          </cell>
          <cell r="N171" t="str">
            <v>eleanor.rounds@mass.gov</v>
          </cell>
          <cell r="P171">
            <v>309</v>
          </cell>
          <cell r="Q171">
            <v>2585</v>
          </cell>
          <cell r="R171">
            <v>29</v>
          </cell>
          <cell r="S171" t="str">
            <v>Yes</v>
          </cell>
          <cell r="T171" t="str">
            <v>Yes</v>
          </cell>
          <cell r="U171" t="str">
            <v>No</v>
          </cell>
        </row>
        <row r="172">
          <cell r="A172">
            <v>172</v>
          </cell>
          <cell r="B172" t="str">
            <v>01420000</v>
          </cell>
          <cell r="C172" t="str">
            <v>Hull</v>
          </cell>
          <cell r="D172" t="str">
            <v>Public School District</v>
          </cell>
          <cell r="E172" t="str">
            <v>Superintendent</v>
          </cell>
          <cell r="F172" t="str">
            <v>Michael Devine</v>
          </cell>
          <cell r="G172" t="str">
            <v>18 Harborview Road</v>
          </cell>
          <cell r="H172" t="str">
            <v/>
          </cell>
          <cell r="I172" t="str">
            <v>Hull</v>
          </cell>
          <cell r="J172" t="str">
            <v>MA</v>
          </cell>
          <cell r="K172" t="str">
            <v>02045</v>
          </cell>
          <cell r="L172" t="str">
            <v>Alex Chiu</v>
          </cell>
          <cell r="M172" t="str">
            <v>781-338-3586</v>
          </cell>
          <cell r="N172" t="str">
            <v>alexandria.w.chiu@mass.gov</v>
          </cell>
          <cell r="P172">
            <v>9</v>
          </cell>
          <cell r="Q172">
            <v>818</v>
          </cell>
          <cell r="R172">
            <v>5</v>
          </cell>
          <cell r="S172" t="str">
            <v>Yes</v>
          </cell>
          <cell r="T172" t="str">
            <v>No</v>
          </cell>
          <cell r="U172" t="str">
            <v>No</v>
          </cell>
        </row>
        <row r="173">
          <cell r="A173">
            <v>173</v>
          </cell>
          <cell r="B173" t="str">
            <v>04350000</v>
          </cell>
          <cell r="C173" t="str">
            <v>Innovation Academy Charter (District)</v>
          </cell>
          <cell r="D173" t="str">
            <v>Charter District</v>
          </cell>
          <cell r="E173" t="str">
            <v>Charter School Leader</v>
          </cell>
          <cell r="F173" t="str">
            <v>Gregory Orpen</v>
          </cell>
          <cell r="G173" t="str">
            <v>72 Tyng Road</v>
          </cell>
          <cell r="H173" t="str">
            <v/>
          </cell>
          <cell r="I173" t="str">
            <v>Tyngsborough</v>
          </cell>
          <cell r="J173" t="str">
            <v>MA</v>
          </cell>
          <cell r="K173" t="str">
            <v>01879</v>
          </cell>
          <cell r="L173" t="str">
            <v>Colleen Holforty</v>
          </cell>
          <cell r="M173" t="str">
            <v>781-338-3522</v>
          </cell>
          <cell r="N173" t="str">
            <v>colleen.e.holforty@mass.gov</v>
          </cell>
          <cell r="P173">
            <v>19</v>
          </cell>
          <cell r="Q173">
            <v>793</v>
          </cell>
          <cell r="R173">
            <v>0</v>
          </cell>
          <cell r="S173" t="str">
            <v>Yes</v>
          </cell>
          <cell r="T173" t="str">
            <v>No</v>
          </cell>
          <cell r="U173" t="str">
            <v>No</v>
          </cell>
        </row>
        <row r="174">
          <cell r="A174">
            <v>174</v>
          </cell>
          <cell r="B174" t="str">
            <v>01440000</v>
          </cell>
          <cell r="C174" t="str">
            <v>Ipswich</v>
          </cell>
          <cell r="D174" t="str">
            <v>Public School District</v>
          </cell>
          <cell r="E174" t="str">
            <v>Superintendent</v>
          </cell>
          <cell r="F174" t="str">
            <v>Brian Blake</v>
          </cell>
          <cell r="G174" t="str">
            <v>1 Lord Square</v>
          </cell>
          <cell r="H174" t="str">
            <v/>
          </cell>
          <cell r="I174" t="str">
            <v>Ipswich</v>
          </cell>
          <cell r="J174" t="str">
            <v>MA</v>
          </cell>
          <cell r="K174" t="str">
            <v>01938</v>
          </cell>
          <cell r="L174" t="str">
            <v>Nancy Labrie</v>
          </cell>
          <cell r="M174" t="str">
            <v>781-338-3536</v>
          </cell>
          <cell r="N174" t="str">
            <v>nancy.h.labrie@mass.gov</v>
          </cell>
          <cell r="P174">
            <v>32</v>
          </cell>
          <cell r="Q174">
            <v>1667</v>
          </cell>
          <cell r="R174">
            <v>19</v>
          </cell>
          <cell r="S174" t="str">
            <v>Yes</v>
          </cell>
          <cell r="T174" t="str">
            <v>No</v>
          </cell>
          <cell r="U174" t="str">
            <v>No</v>
          </cell>
        </row>
        <row r="175">
          <cell r="A175">
            <v>175</v>
          </cell>
          <cell r="B175" t="str">
            <v>06900000</v>
          </cell>
          <cell r="C175" t="str">
            <v>King Philip</v>
          </cell>
          <cell r="D175" t="str">
            <v>Public School District</v>
          </cell>
          <cell r="E175" t="str">
            <v>Superintendent</v>
          </cell>
          <cell r="F175" t="str">
            <v>Paul Zinni</v>
          </cell>
          <cell r="G175" t="str">
            <v>18 King Street</v>
          </cell>
          <cell r="H175" t="str">
            <v/>
          </cell>
          <cell r="I175" t="str">
            <v>Norfolk</v>
          </cell>
          <cell r="J175" t="str">
            <v>MA</v>
          </cell>
          <cell r="K175" t="str">
            <v>02056</v>
          </cell>
          <cell r="L175" t="str">
            <v>Nancy Labrie</v>
          </cell>
          <cell r="M175" t="str">
            <v>781-338-3536</v>
          </cell>
          <cell r="N175" t="str">
            <v>nancy.h.labrie@mass.gov</v>
          </cell>
          <cell r="P175">
            <v>6</v>
          </cell>
          <cell r="Q175">
            <v>1998</v>
          </cell>
          <cell r="R175">
            <v>1</v>
          </cell>
          <cell r="S175" t="str">
            <v>No</v>
          </cell>
          <cell r="T175" t="str">
            <v>No</v>
          </cell>
          <cell r="U175" t="str">
            <v>No</v>
          </cell>
        </row>
        <row r="176">
          <cell r="A176">
            <v>176</v>
          </cell>
          <cell r="B176" t="str">
            <v>01450000</v>
          </cell>
          <cell r="C176" t="str">
            <v>Kingston</v>
          </cell>
          <cell r="D176" t="str">
            <v>Public School District</v>
          </cell>
          <cell r="E176" t="str">
            <v>Superintendent</v>
          </cell>
          <cell r="F176" t="str">
            <v>Joy Blackwood</v>
          </cell>
          <cell r="G176" t="str">
            <v>250 Pembroke Street</v>
          </cell>
          <cell r="H176" t="str">
            <v/>
          </cell>
          <cell r="I176" t="str">
            <v>Kingston</v>
          </cell>
          <cell r="J176" t="str">
            <v>MA</v>
          </cell>
          <cell r="K176" t="str">
            <v>02364</v>
          </cell>
          <cell r="L176" t="str">
            <v>Nancy Labrie</v>
          </cell>
          <cell r="M176" t="str">
            <v>781-338-3536</v>
          </cell>
          <cell r="N176" t="str">
            <v>nancy.h.labrie@mass.gov</v>
          </cell>
          <cell r="P176">
            <v>30</v>
          </cell>
          <cell r="Q176">
            <v>1100</v>
          </cell>
          <cell r="R176">
            <v>28</v>
          </cell>
          <cell r="S176" t="str">
            <v>Yes</v>
          </cell>
          <cell r="T176" t="str">
            <v>No</v>
          </cell>
          <cell r="U176" t="str">
            <v>No</v>
          </cell>
        </row>
        <row r="177">
          <cell r="A177">
            <v>177</v>
          </cell>
          <cell r="B177" t="str">
            <v>04630000</v>
          </cell>
          <cell r="C177" t="str">
            <v>KIPP Academy Boston Charter School (District)</v>
          </cell>
          <cell r="D177" t="str">
            <v>Charter District</v>
          </cell>
          <cell r="E177" t="str">
            <v>Charter School Leader</v>
          </cell>
          <cell r="F177" t="str">
            <v>Caleb Dolan</v>
          </cell>
          <cell r="G177" t="str">
            <v>37 Babson Street</v>
          </cell>
          <cell r="H177" t="str">
            <v>KIPP Academy Boston</v>
          </cell>
          <cell r="I177" t="str">
            <v>Mattapan</v>
          </cell>
          <cell r="J177" t="str">
            <v>MA</v>
          </cell>
          <cell r="K177" t="str">
            <v>02126</v>
          </cell>
          <cell r="L177" t="str">
            <v>Beth O'Connell</v>
          </cell>
          <cell r="M177" t="str">
            <v>781-338-3132</v>
          </cell>
          <cell r="N177" t="str">
            <v>elizabeth.a.o'connell@mass.gov</v>
          </cell>
          <cell r="P177">
            <v>124</v>
          </cell>
          <cell r="Q177">
            <v>597</v>
          </cell>
          <cell r="R177">
            <v>11</v>
          </cell>
          <cell r="S177" t="str">
            <v>No</v>
          </cell>
          <cell r="T177" t="str">
            <v>Yes</v>
          </cell>
          <cell r="U177" t="str">
            <v>No</v>
          </cell>
        </row>
        <row r="178">
          <cell r="A178">
            <v>178</v>
          </cell>
          <cell r="B178" t="str">
            <v>04290000</v>
          </cell>
          <cell r="C178" t="str">
            <v>KIPP Academy Lynn Charter (District)</v>
          </cell>
          <cell r="D178" t="str">
            <v>Charter District</v>
          </cell>
          <cell r="E178" t="str">
            <v>Charter School Leader</v>
          </cell>
          <cell r="F178" t="str">
            <v>Caleb Dolan</v>
          </cell>
          <cell r="G178" t="str">
            <v>90 High Rock Street</v>
          </cell>
          <cell r="H178" t="str">
            <v/>
          </cell>
          <cell r="I178" t="str">
            <v>Lynn</v>
          </cell>
          <cell r="J178" t="str">
            <v>MA</v>
          </cell>
          <cell r="K178" t="str">
            <v>01902</v>
          </cell>
          <cell r="L178" t="str">
            <v>Beth O'Connell</v>
          </cell>
          <cell r="M178" t="str">
            <v>781-338-3132</v>
          </cell>
          <cell r="N178" t="str">
            <v>elizabeth.a.o'connell@mass.gov</v>
          </cell>
          <cell r="P178">
            <v>235</v>
          </cell>
          <cell r="Q178">
            <v>1590</v>
          </cell>
          <cell r="R178">
            <v>11</v>
          </cell>
          <cell r="S178" t="str">
            <v>No</v>
          </cell>
          <cell r="T178" t="str">
            <v>Yes</v>
          </cell>
          <cell r="U178" t="str">
            <v>No</v>
          </cell>
        </row>
        <row r="179">
          <cell r="A179">
            <v>179</v>
          </cell>
          <cell r="B179" t="str">
            <v>01490000</v>
          </cell>
          <cell r="C179" t="str">
            <v>Lawrence</v>
          </cell>
          <cell r="D179" t="str">
            <v>Public School District</v>
          </cell>
          <cell r="E179" t="str">
            <v>Superintendent</v>
          </cell>
          <cell r="F179" t="str">
            <v>Cynthia Paris</v>
          </cell>
          <cell r="G179" t="str">
            <v>237 Essex Street</v>
          </cell>
          <cell r="H179" t="str">
            <v/>
          </cell>
          <cell r="I179" t="str">
            <v>Lawrence</v>
          </cell>
          <cell r="J179" t="str">
            <v>MA</v>
          </cell>
          <cell r="K179" t="str">
            <v>01840</v>
          </cell>
          <cell r="L179" t="str">
            <v>Russ Fleming</v>
          </cell>
          <cell r="M179" t="str">
            <v>781-338-6259</v>
          </cell>
          <cell r="N179" t="str">
            <v>russellw.fleming@mass.gov</v>
          </cell>
          <cell r="P179">
            <v>4780</v>
          </cell>
          <cell r="Q179">
            <v>13176</v>
          </cell>
          <cell r="R179">
            <v>284</v>
          </cell>
          <cell r="S179" t="str">
            <v>Yes</v>
          </cell>
          <cell r="T179" t="str">
            <v>No</v>
          </cell>
          <cell r="U179" t="str">
            <v>No</v>
          </cell>
        </row>
        <row r="180">
          <cell r="A180">
            <v>180</v>
          </cell>
          <cell r="B180" t="str">
            <v>04540000</v>
          </cell>
          <cell r="C180" t="str">
            <v>Lawrence Family Development Charter (District)</v>
          </cell>
          <cell r="D180" t="str">
            <v>Charter District</v>
          </cell>
          <cell r="E180" t="str">
            <v>Charter School Leader</v>
          </cell>
          <cell r="F180" t="str">
            <v>Ralph Carrero</v>
          </cell>
          <cell r="G180" t="str">
            <v>34 West Street</v>
          </cell>
          <cell r="H180" t="str">
            <v/>
          </cell>
          <cell r="I180" t="str">
            <v>Lawrence</v>
          </cell>
          <cell r="J180" t="str">
            <v>MA</v>
          </cell>
          <cell r="K180" t="str">
            <v>01841</v>
          </cell>
          <cell r="L180" t="str">
            <v>Ellie Rounds-Bloom</v>
          </cell>
          <cell r="M180" t="str">
            <v>781-338-3128</v>
          </cell>
          <cell r="N180" t="str">
            <v>eleanor.rounds@mass.gov</v>
          </cell>
          <cell r="P180">
            <v>152</v>
          </cell>
          <cell r="Q180">
            <v>696</v>
          </cell>
          <cell r="R180">
            <v>1</v>
          </cell>
          <cell r="S180" t="str">
            <v>No</v>
          </cell>
          <cell r="T180" t="str">
            <v>No</v>
          </cell>
          <cell r="U180" t="str">
            <v>No</v>
          </cell>
        </row>
        <row r="181">
          <cell r="A181">
            <v>181</v>
          </cell>
          <cell r="B181" t="str">
            <v>04860000</v>
          </cell>
          <cell r="C181" t="str">
            <v>Learning First Charter School (District)</v>
          </cell>
          <cell r="D181" t="str">
            <v>Charter District</v>
          </cell>
          <cell r="E181" t="str">
            <v>Charter School Leader</v>
          </cell>
          <cell r="F181" t="str">
            <v>Leo Flanagan</v>
          </cell>
          <cell r="G181" t="str">
            <v>51 Gage Street</v>
          </cell>
          <cell r="H181" t="str">
            <v/>
          </cell>
          <cell r="I181" t="str">
            <v>Worcester</v>
          </cell>
          <cell r="J181" t="str">
            <v>MA</v>
          </cell>
          <cell r="K181" t="str">
            <v>01605</v>
          </cell>
          <cell r="L181" t="str">
            <v>Julia Foodman</v>
          </cell>
          <cell r="M181" t="str">
            <v>781-338-3577</v>
          </cell>
          <cell r="N181" t="str">
            <v>julia.b.foodman@mass.gov</v>
          </cell>
          <cell r="P181">
            <v>180</v>
          </cell>
          <cell r="Q181">
            <v>668</v>
          </cell>
          <cell r="R181">
            <v>7</v>
          </cell>
          <cell r="S181" t="str">
            <v>No</v>
          </cell>
          <cell r="T181" t="str">
            <v>No</v>
          </cell>
          <cell r="U181" t="str">
            <v>No</v>
          </cell>
        </row>
        <row r="182">
          <cell r="A182">
            <v>182</v>
          </cell>
          <cell r="B182" t="str">
            <v>01500000</v>
          </cell>
          <cell r="C182" t="str">
            <v>Lee</v>
          </cell>
          <cell r="D182" t="str">
            <v>Public School District</v>
          </cell>
          <cell r="E182" t="str">
            <v>Superintendent</v>
          </cell>
          <cell r="F182" t="str">
            <v>H. Eberwein</v>
          </cell>
          <cell r="G182" t="str">
            <v>300A Greylock St</v>
          </cell>
          <cell r="H182" t="str">
            <v/>
          </cell>
          <cell r="I182" t="str">
            <v>Lee</v>
          </cell>
          <cell r="J182" t="str">
            <v>MA</v>
          </cell>
          <cell r="K182" t="str">
            <v>01238</v>
          </cell>
          <cell r="L182" t="str">
            <v>Sue Mazzarella</v>
          </cell>
          <cell r="M182" t="str">
            <v>781-338-3587</v>
          </cell>
          <cell r="N182" t="str">
            <v>susan.mazzarella@mass.gov</v>
          </cell>
          <cell r="P182">
            <v>33</v>
          </cell>
          <cell r="Q182">
            <v>688</v>
          </cell>
          <cell r="R182">
            <v>9</v>
          </cell>
          <cell r="S182" t="str">
            <v>Yes</v>
          </cell>
          <cell r="T182" t="str">
            <v>No</v>
          </cell>
          <cell r="U182" t="str">
            <v>No</v>
          </cell>
        </row>
        <row r="183">
          <cell r="A183">
            <v>183</v>
          </cell>
          <cell r="B183" t="str">
            <v>01510000</v>
          </cell>
          <cell r="C183" t="str">
            <v>Leicester</v>
          </cell>
          <cell r="D183" t="str">
            <v>Public School District</v>
          </cell>
          <cell r="E183" t="str">
            <v>Superintendent</v>
          </cell>
          <cell r="F183" t="str">
            <v>Marilyn Tencza</v>
          </cell>
          <cell r="G183" t="str">
            <v>3 Washburn Square</v>
          </cell>
          <cell r="H183" t="str">
            <v>3rd Floor</v>
          </cell>
          <cell r="I183" t="str">
            <v>Leicester</v>
          </cell>
          <cell r="J183" t="str">
            <v>MA</v>
          </cell>
          <cell r="K183" t="str">
            <v>01524</v>
          </cell>
          <cell r="L183" t="str">
            <v>Colleen Holforty</v>
          </cell>
          <cell r="M183" t="str">
            <v>781-338-3522</v>
          </cell>
          <cell r="N183" t="str">
            <v>colleen.e.holforty@mass.gov</v>
          </cell>
          <cell r="P183">
            <v>57</v>
          </cell>
          <cell r="Q183">
            <v>1452</v>
          </cell>
          <cell r="R183">
            <v>16</v>
          </cell>
          <cell r="S183" t="str">
            <v>Yes</v>
          </cell>
          <cell r="T183" t="str">
            <v>No</v>
          </cell>
          <cell r="U183" t="str">
            <v>Yes</v>
          </cell>
        </row>
        <row r="184">
          <cell r="A184">
            <v>184</v>
          </cell>
          <cell r="B184" t="str">
            <v>01520000</v>
          </cell>
          <cell r="C184" t="str">
            <v>Lenox</v>
          </cell>
          <cell r="D184" t="str">
            <v>Public School District</v>
          </cell>
          <cell r="E184" t="str">
            <v>Superintendent</v>
          </cell>
          <cell r="F184" t="str">
            <v>Kimberly Merrick</v>
          </cell>
          <cell r="G184" t="str">
            <v>6 Walker Street</v>
          </cell>
          <cell r="H184" t="str">
            <v/>
          </cell>
          <cell r="I184" t="str">
            <v>Lenox</v>
          </cell>
          <cell r="J184" t="str">
            <v>MA</v>
          </cell>
          <cell r="K184" t="str">
            <v>01240</v>
          </cell>
          <cell r="L184" t="str">
            <v>Ellie Rounds-Bloom</v>
          </cell>
          <cell r="M184" t="str">
            <v>781-338-3128</v>
          </cell>
          <cell r="N184" t="str">
            <v>eleanor.rounds@mass.gov</v>
          </cell>
          <cell r="P184">
            <v>20</v>
          </cell>
          <cell r="Q184">
            <v>757</v>
          </cell>
          <cell r="R184">
            <v>0</v>
          </cell>
          <cell r="S184" t="str">
            <v>No</v>
          </cell>
          <cell r="T184" t="str">
            <v>No</v>
          </cell>
          <cell r="U184" t="str">
            <v>Yes</v>
          </cell>
        </row>
        <row r="185">
          <cell r="A185">
            <v>185</v>
          </cell>
          <cell r="B185" t="str">
            <v>01530000</v>
          </cell>
          <cell r="C185" t="str">
            <v>Leominster</v>
          </cell>
          <cell r="D185" t="str">
            <v>Public School District</v>
          </cell>
          <cell r="E185" t="str">
            <v>Superintendent</v>
          </cell>
          <cell r="F185" t="str">
            <v>Paula Deacon</v>
          </cell>
          <cell r="G185" t="str">
            <v>24 Church Street</v>
          </cell>
          <cell r="H185" t="str">
            <v/>
          </cell>
          <cell r="I185" t="str">
            <v>Leominster</v>
          </cell>
          <cell r="J185" t="str">
            <v>MA</v>
          </cell>
          <cell r="K185" t="str">
            <v>01453</v>
          </cell>
          <cell r="L185" t="str">
            <v>Colleen Holforty</v>
          </cell>
          <cell r="M185" t="str">
            <v>781-338-3522</v>
          </cell>
          <cell r="N185" t="str">
            <v>colleen.e.holforty@mass.gov</v>
          </cell>
          <cell r="P185">
            <v>758</v>
          </cell>
          <cell r="Q185">
            <v>6043</v>
          </cell>
          <cell r="R185">
            <v>530</v>
          </cell>
          <cell r="S185" t="str">
            <v>Yes</v>
          </cell>
          <cell r="T185" t="str">
            <v>Yes</v>
          </cell>
          <cell r="U185" t="str">
            <v>No</v>
          </cell>
        </row>
        <row r="186">
          <cell r="A186">
            <v>186</v>
          </cell>
          <cell r="B186" t="str">
            <v>01540000</v>
          </cell>
          <cell r="C186" t="str">
            <v>Leverett</v>
          </cell>
          <cell r="D186" t="str">
            <v>Public School District</v>
          </cell>
          <cell r="E186" t="str">
            <v>Superintendent</v>
          </cell>
          <cell r="F186" t="str">
            <v>Jennifer Haggerty</v>
          </cell>
          <cell r="G186" t="str">
            <v>18 Pleasant Street</v>
          </cell>
          <cell r="H186" t="str">
            <v/>
          </cell>
          <cell r="I186" t="str">
            <v>Erving</v>
          </cell>
          <cell r="J186" t="str">
            <v>MA</v>
          </cell>
          <cell r="K186" t="str">
            <v>01344</v>
          </cell>
          <cell r="L186" t="str">
            <v>Nancy Labrie</v>
          </cell>
          <cell r="M186" t="str">
            <v>781-338-3536</v>
          </cell>
          <cell r="N186" t="str">
            <v>nancy.h.labrie@mass.gov</v>
          </cell>
          <cell r="P186">
            <v>0</v>
          </cell>
          <cell r="Q186">
            <v>121</v>
          </cell>
          <cell r="R186">
            <v>3</v>
          </cell>
          <cell r="S186" t="str">
            <v>No</v>
          </cell>
          <cell r="T186" t="str">
            <v>No</v>
          </cell>
          <cell r="U186" t="str">
            <v>No</v>
          </cell>
        </row>
        <row r="187">
          <cell r="A187">
            <v>187</v>
          </cell>
          <cell r="B187" t="str">
            <v>01550000</v>
          </cell>
          <cell r="C187" t="str">
            <v>Lexington</v>
          </cell>
          <cell r="D187" t="str">
            <v>Public School District</v>
          </cell>
          <cell r="E187" t="str">
            <v>Superintendent</v>
          </cell>
          <cell r="F187" t="str">
            <v>Julie Hackett</v>
          </cell>
          <cell r="G187" t="str">
            <v>146 Maple Street</v>
          </cell>
          <cell r="H187" t="str">
            <v/>
          </cell>
          <cell r="I187" t="str">
            <v>Lexington</v>
          </cell>
          <cell r="J187" t="str">
            <v>MA</v>
          </cell>
          <cell r="K187" t="str">
            <v>02420</v>
          </cell>
          <cell r="L187" t="str">
            <v>Russ Fleming</v>
          </cell>
          <cell r="M187" t="str">
            <v>781-338-6259</v>
          </cell>
          <cell r="N187" t="str">
            <v>russellw.fleming@mass.gov</v>
          </cell>
          <cell r="P187">
            <v>617</v>
          </cell>
          <cell r="Q187">
            <v>7285</v>
          </cell>
          <cell r="R187">
            <v>13</v>
          </cell>
          <cell r="S187" t="str">
            <v>Yes</v>
          </cell>
          <cell r="T187" t="str">
            <v>No</v>
          </cell>
          <cell r="U187" t="str">
            <v>Yes</v>
          </cell>
        </row>
        <row r="188">
          <cell r="A188">
            <v>188</v>
          </cell>
          <cell r="B188" t="str">
            <v>35140000</v>
          </cell>
          <cell r="C188" t="str">
            <v>Libertas Academy Charter School (District)</v>
          </cell>
          <cell r="D188" t="str">
            <v>Charter District</v>
          </cell>
          <cell r="E188" t="str">
            <v>Charter School Leader</v>
          </cell>
          <cell r="F188" t="str">
            <v>Modesto Montero</v>
          </cell>
          <cell r="G188" t="str">
            <v>146 Chestnut Street</v>
          </cell>
          <cell r="H188" t="str">
            <v/>
          </cell>
          <cell r="I188" t="str">
            <v>Springfield</v>
          </cell>
          <cell r="J188" t="str">
            <v>MA</v>
          </cell>
          <cell r="K188" t="str">
            <v>01103</v>
          </cell>
          <cell r="L188" t="str">
            <v>Ellie Rounds-Bloom</v>
          </cell>
          <cell r="M188" t="str">
            <v>781-338-3128</v>
          </cell>
          <cell r="N188" t="str">
            <v>eleanor.rounds@mass.gov</v>
          </cell>
          <cell r="P188">
            <v>88</v>
          </cell>
          <cell r="Q188">
            <v>254</v>
          </cell>
          <cell r="R188">
            <v>0</v>
          </cell>
          <cell r="S188" t="str">
            <v>Yes</v>
          </cell>
          <cell r="T188" t="str">
            <v>Yes</v>
          </cell>
          <cell r="U188" t="str">
            <v>No</v>
          </cell>
        </row>
        <row r="189">
          <cell r="A189">
            <v>189</v>
          </cell>
          <cell r="B189" t="str">
            <v>01570000</v>
          </cell>
          <cell r="C189" t="str">
            <v>Lincoln</v>
          </cell>
          <cell r="D189" t="str">
            <v>Public School District</v>
          </cell>
          <cell r="E189" t="str">
            <v>Superintendent</v>
          </cell>
          <cell r="F189" t="str">
            <v>Rebecca McFall</v>
          </cell>
          <cell r="G189" t="str">
            <v>1 Ballfield Road</v>
          </cell>
          <cell r="H189" t="str">
            <v/>
          </cell>
          <cell r="I189" t="str">
            <v>Lincoln</v>
          </cell>
          <cell r="J189" t="str">
            <v>MA</v>
          </cell>
          <cell r="K189" t="str">
            <v>01773</v>
          </cell>
          <cell r="L189" t="str">
            <v>Julia Foodman</v>
          </cell>
          <cell r="M189" t="str">
            <v>781-338-3577</v>
          </cell>
          <cell r="N189" t="str">
            <v>julia.b.foodman@mass.gov</v>
          </cell>
          <cell r="P189">
            <v>56</v>
          </cell>
          <cell r="Q189">
            <v>1061</v>
          </cell>
          <cell r="R189">
            <v>4</v>
          </cell>
          <cell r="S189" t="str">
            <v>No</v>
          </cell>
          <cell r="T189" t="str">
            <v>No</v>
          </cell>
          <cell r="U189" t="str">
            <v>No</v>
          </cell>
        </row>
        <row r="190">
          <cell r="A190">
            <v>190</v>
          </cell>
          <cell r="B190" t="str">
            <v>06950000</v>
          </cell>
          <cell r="C190" t="str">
            <v>Lincoln-Sudbury</v>
          </cell>
          <cell r="D190" t="str">
            <v>Public School District</v>
          </cell>
          <cell r="E190" t="str">
            <v>Superintendent</v>
          </cell>
          <cell r="F190" t="str">
            <v>Bella Wong</v>
          </cell>
          <cell r="G190" t="str">
            <v>390 Lincoln Rd</v>
          </cell>
          <cell r="H190" t="str">
            <v/>
          </cell>
          <cell r="I190" t="str">
            <v>Sudbury</v>
          </cell>
          <cell r="J190" t="str">
            <v>MA</v>
          </cell>
          <cell r="K190" t="str">
            <v>01776</v>
          </cell>
          <cell r="L190" t="str">
            <v>Russ Fleming</v>
          </cell>
          <cell r="M190" t="str">
            <v>781-338-6259</v>
          </cell>
          <cell r="N190" t="str">
            <v>russellw.fleming@mass.gov</v>
          </cell>
          <cell r="P190">
            <v>12</v>
          </cell>
          <cell r="Q190">
            <v>1533</v>
          </cell>
          <cell r="R190">
            <v>3</v>
          </cell>
          <cell r="S190" t="str">
            <v>Yes</v>
          </cell>
          <cell r="T190" t="str">
            <v>No</v>
          </cell>
          <cell r="U190" t="str">
            <v>No</v>
          </cell>
        </row>
        <row r="191">
          <cell r="A191">
            <v>191</v>
          </cell>
          <cell r="B191" t="str">
            <v>01580000</v>
          </cell>
          <cell r="C191" t="str">
            <v>Littleton</v>
          </cell>
          <cell r="D191" t="str">
            <v>Public School District</v>
          </cell>
          <cell r="E191" t="str">
            <v>Superintendent</v>
          </cell>
          <cell r="F191" t="str">
            <v>Kelly Clenchy</v>
          </cell>
          <cell r="G191" t="str">
            <v>PO Box 1486</v>
          </cell>
          <cell r="H191" t="str">
            <v/>
          </cell>
          <cell r="I191" t="str">
            <v>Littleton</v>
          </cell>
          <cell r="J191" t="str">
            <v>MA</v>
          </cell>
          <cell r="K191" t="str">
            <v>01460</v>
          </cell>
          <cell r="L191" t="str">
            <v>Beth O'Connell</v>
          </cell>
          <cell r="M191" t="str">
            <v>781-338-3132</v>
          </cell>
          <cell r="N191" t="str">
            <v>elizabeth.a.o'connell@mass.gov</v>
          </cell>
          <cell r="P191">
            <v>35</v>
          </cell>
          <cell r="Q191">
            <v>1633</v>
          </cell>
          <cell r="R191">
            <v>4</v>
          </cell>
          <cell r="S191" t="str">
            <v>Yes</v>
          </cell>
          <cell r="T191" t="str">
            <v>No</v>
          </cell>
          <cell r="U191" t="str">
            <v>Yes</v>
          </cell>
        </row>
        <row r="192">
          <cell r="A192">
            <v>192</v>
          </cell>
          <cell r="B192" t="str">
            <v>01590000</v>
          </cell>
          <cell r="C192" t="str">
            <v>Longmeadow</v>
          </cell>
          <cell r="D192" t="str">
            <v>Public School District</v>
          </cell>
          <cell r="E192" t="str">
            <v>Superintendent</v>
          </cell>
          <cell r="F192" t="str">
            <v>Maurice O'shea</v>
          </cell>
          <cell r="G192" t="str">
            <v>535 Bliss Road</v>
          </cell>
          <cell r="H192" t="str">
            <v/>
          </cell>
          <cell r="I192" t="str">
            <v>Longmeadow</v>
          </cell>
          <cell r="J192" t="str">
            <v>MA</v>
          </cell>
          <cell r="K192" t="str">
            <v>01106</v>
          </cell>
          <cell r="L192" t="str">
            <v>Sue Mazzarella</v>
          </cell>
          <cell r="M192" t="str">
            <v>781-338-3587</v>
          </cell>
          <cell r="N192" t="str">
            <v>susan.mazzarella@mass.gov</v>
          </cell>
          <cell r="P192">
            <v>21</v>
          </cell>
          <cell r="Q192">
            <v>2834</v>
          </cell>
          <cell r="R192">
            <v>5</v>
          </cell>
          <cell r="S192" t="str">
            <v>Yes</v>
          </cell>
          <cell r="T192" t="str">
            <v>No</v>
          </cell>
          <cell r="U192" t="str">
            <v>No</v>
          </cell>
        </row>
        <row r="193">
          <cell r="A193">
            <v>193</v>
          </cell>
          <cell r="B193" t="str">
            <v>01600000</v>
          </cell>
          <cell r="C193" t="str">
            <v>Lowell</v>
          </cell>
          <cell r="D193" t="str">
            <v>Public School District</v>
          </cell>
          <cell r="E193" t="str">
            <v>Superintendent</v>
          </cell>
          <cell r="F193" t="str">
            <v>Jeannine Durkin</v>
          </cell>
          <cell r="G193" t="str">
            <v>155 Merrimack Street</v>
          </cell>
          <cell r="H193" t="str">
            <v/>
          </cell>
          <cell r="I193" t="str">
            <v>Lowell</v>
          </cell>
          <cell r="J193" t="str">
            <v>MA</v>
          </cell>
          <cell r="K193" t="str">
            <v>01852</v>
          </cell>
          <cell r="L193" t="str">
            <v>Nancy Labrie</v>
          </cell>
          <cell r="M193" t="str">
            <v>781-338-3536</v>
          </cell>
          <cell r="N193" t="str">
            <v>nancy.h.labrie@mass.gov</v>
          </cell>
          <cell r="P193">
            <v>3546</v>
          </cell>
          <cell r="Q193">
            <v>13945</v>
          </cell>
          <cell r="R193">
            <v>1311</v>
          </cell>
          <cell r="S193" t="str">
            <v>Yes</v>
          </cell>
          <cell r="T193" t="str">
            <v>No</v>
          </cell>
          <cell r="U193" t="str">
            <v>No</v>
          </cell>
        </row>
        <row r="194">
          <cell r="A194">
            <v>194</v>
          </cell>
          <cell r="B194" t="str">
            <v>04560000</v>
          </cell>
          <cell r="C194" t="str">
            <v>Lowell Community Charter Public (District)</v>
          </cell>
          <cell r="D194" t="str">
            <v>Charter District</v>
          </cell>
          <cell r="E194" t="str">
            <v>Charter School Leader</v>
          </cell>
          <cell r="F194" t="str">
            <v>Nicholas Leonardos</v>
          </cell>
          <cell r="G194" t="str">
            <v>206 Jackson Street</v>
          </cell>
          <cell r="H194" t="str">
            <v/>
          </cell>
          <cell r="I194" t="str">
            <v>Lowell</v>
          </cell>
          <cell r="J194" t="str">
            <v>MA</v>
          </cell>
          <cell r="K194" t="str">
            <v>01852</v>
          </cell>
          <cell r="L194" t="str">
            <v>Nancy Labrie</v>
          </cell>
          <cell r="M194" t="str">
            <v>781-338-3536</v>
          </cell>
          <cell r="N194" t="str">
            <v>nancy.h.labrie@mass.gov</v>
          </cell>
          <cell r="P194">
            <v>392</v>
          </cell>
          <cell r="Q194">
            <v>769</v>
          </cell>
          <cell r="R194">
            <v>18</v>
          </cell>
          <cell r="S194" t="str">
            <v>Yes</v>
          </cell>
          <cell r="T194" t="str">
            <v>No</v>
          </cell>
          <cell r="U194" t="str">
            <v>No</v>
          </cell>
        </row>
        <row r="195">
          <cell r="A195">
            <v>195</v>
          </cell>
          <cell r="B195" t="str">
            <v>04580000</v>
          </cell>
          <cell r="C195" t="str">
            <v>Lowell Middlesex Academy Charter (District)</v>
          </cell>
          <cell r="D195" t="str">
            <v>Charter District</v>
          </cell>
          <cell r="E195" t="str">
            <v>Charter School Leader</v>
          </cell>
          <cell r="F195" t="str">
            <v>Margaret McDevitt</v>
          </cell>
          <cell r="G195" t="str">
            <v>67 Middle St</v>
          </cell>
          <cell r="H195" t="str">
            <v/>
          </cell>
          <cell r="I195" t="str">
            <v>Lowell</v>
          </cell>
          <cell r="J195" t="str">
            <v>MA</v>
          </cell>
          <cell r="K195" t="str">
            <v>01852</v>
          </cell>
          <cell r="L195" t="str">
            <v>Russ Fleming</v>
          </cell>
          <cell r="M195" t="str">
            <v>781-338-6259</v>
          </cell>
          <cell r="N195" t="str">
            <v>russellw.fleming@mass.gov</v>
          </cell>
          <cell r="P195">
            <v>4</v>
          </cell>
          <cell r="Q195">
            <v>101</v>
          </cell>
          <cell r="R195">
            <v>0</v>
          </cell>
          <cell r="S195" t="str">
            <v>No</v>
          </cell>
          <cell r="T195" t="str">
            <v>No</v>
          </cell>
          <cell r="U195" t="str">
            <v>No</v>
          </cell>
        </row>
        <row r="196">
          <cell r="A196">
            <v>196</v>
          </cell>
          <cell r="B196" t="str">
            <v>05360000</v>
          </cell>
          <cell r="C196" t="str">
            <v>Lower Pioneer Valley Educational Collaborative</v>
          </cell>
          <cell r="D196" t="str">
            <v>Collaborative</v>
          </cell>
          <cell r="E196" t="str">
            <v>Superintendent</v>
          </cell>
          <cell r="F196" t="str">
            <v>Anna Bishop</v>
          </cell>
          <cell r="G196" t="str">
            <v>174 Brush Hill Avenue</v>
          </cell>
          <cell r="I196" t="str">
            <v>West Springfield</v>
          </cell>
          <cell r="J196" t="str">
            <v>MA</v>
          </cell>
          <cell r="K196" t="str">
            <v>01089</v>
          </cell>
          <cell r="L196" t="str">
            <v>Colleen Holforty</v>
          </cell>
          <cell r="M196" t="str">
            <v>781-338-3522</v>
          </cell>
          <cell r="N196" t="str">
            <v>colleen.e.holforty@mass.gov</v>
          </cell>
          <cell r="P196">
            <v>0</v>
          </cell>
          <cell r="Q196">
            <v>0</v>
          </cell>
          <cell r="R196">
            <v>0</v>
          </cell>
          <cell r="S196" t="str">
            <v>N/A</v>
          </cell>
          <cell r="T196" t="str">
            <v>No</v>
          </cell>
          <cell r="U196" t="str">
            <v>No</v>
          </cell>
        </row>
        <row r="197">
          <cell r="A197">
            <v>197</v>
          </cell>
          <cell r="B197" t="str">
            <v>01610000</v>
          </cell>
          <cell r="C197" t="str">
            <v>Ludlow</v>
          </cell>
          <cell r="D197" t="str">
            <v>Public School District</v>
          </cell>
          <cell r="E197" t="str">
            <v>Superintendent</v>
          </cell>
          <cell r="F197" t="str">
            <v>Todd Gazda</v>
          </cell>
          <cell r="G197" t="str">
            <v>63 Chestnut Street</v>
          </cell>
          <cell r="H197" t="str">
            <v/>
          </cell>
          <cell r="I197" t="str">
            <v>Ludlow</v>
          </cell>
          <cell r="J197" t="str">
            <v>MA</v>
          </cell>
          <cell r="K197" t="str">
            <v>01056</v>
          </cell>
          <cell r="L197" t="str">
            <v>Alex Chiu</v>
          </cell>
          <cell r="M197" t="str">
            <v>781-338-3586</v>
          </cell>
          <cell r="N197" t="str">
            <v>alexandria.w.chiu@mass.gov</v>
          </cell>
          <cell r="P197">
            <v>89</v>
          </cell>
          <cell r="Q197">
            <v>2461</v>
          </cell>
          <cell r="R197">
            <v>12</v>
          </cell>
          <cell r="S197" t="str">
            <v>Yes</v>
          </cell>
          <cell r="T197" t="str">
            <v>No</v>
          </cell>
          <cell r="U197" t="str">
            <v>No</v>
          </cell>
        </row>
        <row r="198">
          <cell r="A198">
            <v>198</v>
          </cell>
          <cell r="B198" t="str">
            <v>01620000</v>
          </cell>
          <cell r="C198" t="str">
            <v>Lunenburg</v>
          </cell>
          <cell r="D198" t="str">
            <v>Public School District</v>
          </cell>
          <cell r="E198" t="str">
            <v>Superintendent</v>
          </cell>
          <cell r="F198" t="str">
            <v>Kathleen Burnham</v>
          </cell>
          <cell r="G198" t="str">
            <v>1025 Mass Avenue</v>
          </cell>
          <cell r="H198" t="str">
            <v/>
          </cell>
          <cell r="I198" t="str">
            <v>Lunenburg</v>
          </cell>
          <cell r="J198" t="str">
            <v>MA</v>
          </cell>
          <cell r="K198" t="str">
            <v>01462</v>
          </cell>
          <cell r="L198" t="str">
            <v>Colleen Holforty</v>
          </cell>
          <cell r="M198" t="str">
            <v>781-338-3522</v>
          </cell>
          <cell r="N198" t="str">
            <v>colleen.e.holforty@mass.gov</v>
          </cell>
          <cell r="P198">
            <v>18</v>
          </cell>
          <cell r="Q198">
            <v>1619</v>
          </cell>
          <cell r="R198">
            <v>6</v>
          </cell>
          <cell r="S198" t="str">
            <v>Yes</v>
          </cell>
          <cell r="T198" t="str">
            <v>No</v>
          </cell>
          <cell r="U198" t="str">
            <v>No</v>
          </cell>
        </row>
        <row r="199">
          <cell r="A199">
            <v>199</v>
          </cell>
          <cell r="B199" t="str">
            <v>01630000</v>
          </cell>
          <cell r="C199" t="str">
            <v>Lynn</v>
          </cell>
          <cell r="D199" t="str">
            <v>Public School District</v>
          </cell>
          <cell r="E199" t="str">
            <v>Superintendent</v>
          </cell>
          <cell r="F199" t="str">
            <v>Patrick Tutwiler</v>
          </cell>
          <cell r="G199" t="str">
            <v>100 Bennett St</v>
          </cell>
          <cell r="H199" t="str">
            <v/>
          </cell>
          <cell r="I199" t="str">
            <v>Lynn</v>
          </cell>
          <cell r="J199" t="str">
            <v>MA</v>
          </cell>
          <cell r="K199" t="str">
            <v>01905</v>
          </cell>
          <cell r="L199" t="str">
            <v>Colleen Holforty</v>
          </cell>
          <cell r="M199" t="str">
            <v>781-338-3522</v>
          </cell>
          <cell r="N199" t="str">
            <v>colleen.e.holforty@mass.gov</v>
          </cell>
          <cell r="P199">
            <v>4791</v>
          </cell>
          <cell r="Q199">
            <v>15888</v>
          </cell>
          <cell r="R199">
            <v>1089</v>
          </cell>
          <cell r="S199" t="str">
            <v>Yes</v>
          </cell>
          <cell r="T199" t="str">
            <v>No</v>
          </cell>
          <cell r="U199" t="str">
            <v>No</v>
          </cell>
        </row>
        <row r="200">
          <cell r="A200">
            <v>200</v>
          </cell>
          <cell r="B200" t="str">
            <v>01640000</v>
          </cell>
          <cell r="C200" t="str">
            <v>Lynnfield</v>
          </cell>
          <cell r="D200" t="str">
            <v>Public School District</v>
          </cell>
          <cell r="E200" t="str">
            <v>Superintendent</v>
          </cell>
          <cell r="F200" t="str">
            <v>Jane Tremblay</v>
          </cell>
          <cell r="G200" t="str">
            <v>525 Salem Street</v>
          </cell>
          <cell r="H200" t="str">
            <v/>
          </cell>
          <cell r="I200" t="str">
            <v>Lynnfield</v>
          </cell>
          <cell r="J200" t="str">
            <v>MA</v>
          </cell>
          <cell r="K200" t="str">
            <v>01940</v>
          </cell>
          <cell r="L200" t="str">
            <v>Russ Fleming</v>
          </cell>
          <cell r="M200" t="str">
            <v>781-338-6259</v>
          </cell>
          <cell r="N200" t="str">
            <v>russellw.fleming@mass.gov</v>
          </cell>
          <cell r="P200">
            <v>54</v>
          </cell>
          <cell r="Q200">
            <v>2176</v>
          </cell>
          <cell r="R200">
            <v>0</v>
          </cell>
          <cell r="S200" t="str">
            <v>Yes</v>
          </cell>
          <cell r="T200" t="str">
            <v>No</v>
          </cell>
          <cell r="U200" t="str">
            <v>No</v>
          </cell>
        </row>
        <row r="201">
          <cell r="A201">
            <v>201</v>
          </cell>
          <cell r="B201" t="str">
            <v>04680000</v>
          </cell>
          <cell r="C201" t="str">
            <v>Ma Academy for Math and Science</v>
          </cell>
          <cell r="D201" t="str">
            <v>Public School District</v>
          </cell>
          <cell r="E201" t="str">
            <v>Superintendent</v>
          </cell>
          <cell r="F201" t="str">
            <v>Michael Barney</v>
          </cell>
          <cell r="G201" t="str">
            <v>85 Prescott Street</v>
          </cell>
          <cell r="H201" t="str">
            <v/>
          </cell>
          <cell r="I201" t="str">
            <v>Worcester</v>
          </cell>
          <cell r="J201" t="str">
            <v>MA</v>
          </cell>
          <cell r="K201" t="str">
            <v>01605</v>
          </cell>
          <cell r="L201" t="str">
            <v>Alex Lilley</v>
          </cell>
          <cell r="M201" t="str">
            <v>781-338-6212</v>
          </cell>
          <cell r="N201" t="str">
            <v>alex.j.lilley@mass.gov</v>
          </cell>
          <cell r="P201">
            <v>0</v>
          </cell>
          <cell r="Q201">
            <v>97</v>
          </cell>
          <cell r="R201">
            <v>0</v>
          </cell>
          <cell r="S201" t="str">
            <v>No</v>
          </cell>
          <cell r="T201" t="str">
            <v>No</v>
          </cell>
          <cell r="U201" t="str">
            <v>No</v>
          </cell>
        </row>
        <row r="202">
          <cell r="A202">
            <v>202</v>
          </cell>
          <cell r="B202" t="str">
            <v>01650000</v>
          </cell>
          <cell r="C202" t="str">
            <v>Malden</v>
          </cell>
          <cell r="D202" t="str">
            <v>Public School District</v>
          </cell>
          <cell r="E202" t="str">
            <v>Superintendent</v>
          </cell>
          <cell r="F202" t="str">
            <v>John Oteri</v>
          </cell>
          <cell r="G202" t="str">
            <v>77 Salem Street</v>
          </cell>
          <cell r="H202" t="str">
            <v/>
          </cell>
          <cell r="I202" t="str">
            <v>Malden</v>
          </cell>
          <cell r="J202" t="str">
            <v>MA</v>
          </cell>
          <cell r="K202" t="str">
            <v>02148</v>
          </cell>
          <cell r="L202" t="str">
            <v>Julia Foodman</v>
          </cell>
          <cell r="M202" t="str">
            <v>781-338-3577</v>
          </cell>
          <cell r="N202" t="str">
            <v>julia.b.foodman@mass.gov</v>
          </cell>
          <cell r="P202">
            <v>1284</v>
          </cell>
          <cell r="Q202">
            <v>6296</v>
          </cell>
          <cell r="R202">
            <v>157</v>
          </cell>
          <cell r="S202" t="str">
            <v>Yes</v>
          </cell>
          <cell r="T202" t="str">
            <v>Yes</v>
          </cell>
          <cell r="U202" t="str">
            <v>No</v>
          </cell>
        </row>
        <row r="203">
          <cell r="A203">
            <v>203</v>
          </cell>
          <cell r="B203" t="str">
            <v>06980000</v>
          </cell>
          <cell r="C203" t="str">
            <v>Manchester Essex Regional</v>
          </cell>
          <cell r="D203" t="str">
            <v>Public School District</v>
          </cell>
          <cell r="E203" t="str">
            <v>Superintendent</v>
          </cell>
          <cell r="F203" t="str">
            <v>Pamela Beaudoin</v>
          </cell>
          <cell r="G203" t="str">
            <v>PO BOX 1407</v>
          </cell>
          <cell r="H203" t="str">
            <v/>
          </cell>
          <cell r="I203" t="str">
            <v>Manchester</v>
          </cell>
          <cell r="J203" t="str">
            <v>MA</v>
          </cell>
          <cell r="K203" t="str">
            <v>01944</v>
          </cell>
          <cell r="L203" t="str">
            <v>Julia Foodman</v>
          </cell>
          <cell r="M203" t="str">
            <v>781-338-3577</v>
          </cell>
          <cell r="N203" t="str">
            <v>julia.b.foodman@mass.gov</v>
          </cell>
          <cell r="P203">
            <v>8</v>
          </cell>
          <cell r="Q203">
            <v>1377</v>
          </cell>
          <cell r="R203">
            <v>1</v>
          </cell>
          <cell r="S203" t="str">
            <v>Yes</v>
          </cell>
          <cell r="T203" t="str">
            <v>No</v>
          </cell>
          <cell r="U203" t="str">
            <v>No</v>
          </cell>
        </row>
        <row r="204">
          <cell r="A204">
            <v>204</v>
          </cell>
          <cell r="B204" t="str">
            <v>01670000</v>
          </cell>
          <cell r="C204" t="str">
            <v>Mansfield</v>
          </cell>
          <cell r="D204" t="str">
            <v>Public School District</v>
          </cell>
          <cell r="E204" t="str">
            <v>Superintendent</v>
          </cell>
          <cell r="F204" t="str">
            <v>Teresa Murphy</v>
          </cell>
          <cell r="G204" t="str">
            <v>2 Park Row</v>
          </cell>
          <cell r="H204" t="str">
            <v/>
          </cell>
          <cell r="I204" t="str">
            <v>Mansfield</v>
          </cell>
          <cell r="J204" t="str">
            <v>MA</v>
          </cell>
          <cell r="K204" t="str">
            <v>02048</v>
          </cell>
          <cell r="L204" t="str">
            <v>Beth O'Connell</v>
          </cell>
          <cell r="M204" t="str">
            <v>781-338-3132</v>
          </cell>
          <cell r="N204" t="str">
            <v>elizabeth.a.o'connell@mass.gov</v>
          </cell>
          <cell r="P204">
            <v>76</v>
          </cell>
          <cell r="Q204">
            <v>3575</v>
          </cell>
          <cell r="R204">
            <v>22</v>
          </cell>
          <cell r="S204" t="str">
            <v>Yes</v>
          </cell>
          <cell r="T204" t="str">
            <v>No</v>
          </cell>
          <cell r="U204" t="str">
            <v>No</v>
          </cell>
        </row>
        <row r="205">
          <cell r="A205">
            <v>205</v>
          </cell>
          <cell r="B205" t="str">
            <v>35170000</v>
          </cell>
          <cell r="C205" t="str">
            <v>Map Academy Charter School (District)</v>
          </cell>
          <cell r="D205" t="str">
            <v>Charter District</v>
          </cell>
          <cell r="E205" t="str">
            <v>Charter School Leader</v>
          </cell>
          <cell r="F205" t="str">
            <v>Rachel Babcock</v>
          </cell>
          <cell r="G205" t="str">
            <v>11 Resnik Road</v>
          </cell>
          <cell r="H205" t="str">
            <v/>
          </cell>
          <cell r="I205" t="str">
            <v>Plymouth</v>
          </cell>
          <cell r="J205" t="str">
            <v>MA</v>
          </cell>
          <cell r="K205" t="str">
            <v>02360</v>
          </cell>
          <cell r="L205" t="str">
            <v>Beth O'Connell</v>
          </cell>
          <cell r="M205" t="str">
            <v>781-338-3132</v>
          </cell>
          <cell r="N205" t="str">
            <v>elizabeth.a.o'connell@mass.gov</v>
          </cell>
          <cell r="P205">
            <v>1</v>
          </cell>
          <cell r="Q205">
            <v>164</v>
          </cell>
          <cell r="R205">
            <v>14</v>
          </cell>
          <cell r="S205" t="str">
            <v>Yes</v>
          </cell>
          <cell r="T205" t="str">
            <v>Yes</v>
          </cell>
          <cell r="U205" t="str">
            <v>No</v>
          </cell>
        </row>
        <row r="206">
          <cell r="A206">
            <v>206</v>
          </cell>
          <cell r="B206" t="str">
            <v>01680000</v>
          </cell>
          <cell r="C206" t="str">
            <v>Marblehead</v>
          </cell>
          <cell r="D206" t="str">
            <v>Public School District</v>
          </cell>
          <cell r="E206" t="str">
            <v>Superintendent</v>
          </cell>
          <cell r="F206" t="str">
            <v>Maryann Perry</v>
          </cell>
          <cell r="G206" t="str">
            <v>9 Widger Road</v>
          </cell>
          <cell r="H206" t="str">
            <v/>
          </cell>
          <cell r="I206" t="str">
            <v>Marblehead</v>
          </cell>
          <cell r="J206" t="str">
            <v>MA</v>
          </cell>
          <cell r="K206" t="str">
            <v>01945</v>
          </cell>
          <cell r="L206" t="str">
            <v>Sue Mazzarella</v>
          </cell>
          <cell r="M206" t="str">
            <v>781-338-3587</v>
          </cell>
          <cell r="N206" t="str">
            <v>susan.mazzarella@mass.gov</v>
          </cell>
          <cell r="P206">
            <v>117</v>
          </cell>
          <cell r="Q206">
            <v>2938</v>
          </cell>
          <cell r="R206">
            <v>11</v>
          </cell>
          <cell r="S206" t="str">
            <v>Yes</v>
          </cell>
          <cell r="T206" t="str">
            <v>No</v>
          </cell>
          <cell r="U206" t="str">
            <v>No</v>
          </cell>
        </row>
        <row r="207">
          <cell r="A207">
            <v>207</v>
          </cell>
          <cell r="B207" t="str">
            <v>04640000</v>
          </cell>
          <cell r="C207" t="str">
            <v>Marblehead Community Charter Public (District)</v>
          </cell>
          <cell r="D207" t="str">
            <v>Charter District</v>
          </cell>
          <cell r="E207" t="str">
            <v>Charter School Leader</v>
          </cell>
          <cell r="F207" t="str">
            <v>William Sullivan</v>
          </cell>
          <cell r="G207" t="str">
            <v>17 Lime Street</v>
          </cell>
          <cell r="H207" t="str">
            <v/>
          </cell>
          <cell r="I207" t="str">
            <v>Marblehead</v>
          </cell>
          <cell r="J207" t="str">
            <v>MA</v>
          </cell>
          <cell r="K207" t="str">
            <v>01945</v>
          </cell>
          <cell r="L207" t="str">
            <v>Beth O'Connell</v>
          </cell>
          <cell r="M207" t="str">
            <v>781-338-3132</v>
          </cell>
          <cell r="N207" t="str">
            <v>elizabeth.a.o'connell@mass.gov</v>
          </cell>
          <cell r="P207">
            <v>17</v>
          </cell>
          <cell r="Q207">
            <v>206</v>
          </cell>
          <cell r="R207">
            <v>2</v>
          </cell>
          <cell r="S207" t="str">
            <v>Yes</v>
          </cell>
          <cell r="T207" t="str">
            <v>No</v>
          </cell>
          <cell r="U207" t="str">
            <v>No</v>
          </cell>
        </row>
        <row r="208">
          <cell r="A208">
            <v>208</v>
          </cell>
          <cell r="B208" t="str">
            <v>01690000</v>
          </cell>
          <cell r="C208" t="str">
            <v>Marion</v>
          </cell>
          <cell r="D208" t="str">
            <v>Public School District</v>
          </cell>
          <cell r="E208" t="str">
            <v>Superintendent</v>
          </cell>
          <cell r="F208" t="str">
            <v>Douglas White</v>
          </cell>
          <cell r="G208" t="str">
            <v>135 Marion Rd</v>
          </cell>
          <cell r="H208" t="str">
            <v/>
          </cell>
          <cell r="I208" t="str">
            <v>Mattapoisett</v>
          </cell>
          <cell r="J208" t="str">
            <v>MA</v>
          </cell>
          <cell r="K208" t="str">
            <v>02739</v>
          </cell>
          <cell r="L208" t="str">
            <v>Colleen Holforty</v>
          </cell>
          <cell r="M208" t="str">
            <v>781-338-3522</v>
          </cell>
          <cell r="N208" t="str">
            <v>colleen.e.holforty@mass.gov</v>
          </cell>
          <cell r="P208">
            <v>3</v>
          </cell>
          <cell r="Q208">
            <v>428</v>
          </cell>
          <cell r="R208">
            <v>2</v>
          </cell>
          <cell r="S208" t="str">
            <v>No</v>
          </cell>
          <cell r="T208" t="str">
            <v>No</v>
          </cell>
          <cell r="U208" t="str">
            <v>No</v>
          </cell>
        </row>
        <row r="209">
          <cell r="A209">
            <v>209</v>
          </cell>
          <cell r="B209" t="str">
            <v>01700000</v>
          </cell>
          <cell r="C209" t="str">
            <v>Marlborough</v>
          </cell>
          <cell r="D209" t="str">
            <v>Public School District</v>
          </cell>
          <cell r="E209" t="str">
            <v>Superintendent</v>
          </cell>
          <cell r="F209" t="str">
            <v>Michael Bergeron</v>
          </cell>
          <cell r="G209" t="str">
            <v>17 Washington Street</v>
          </cell>
          <cell r="H209" t="str">
            <v/>
          </cell>
          <cell r="I209" t="str">
            <v>Marlborough</v>
          </cell>
          <cell r="J209" t="str">
            <v>MA</v>
          </cell>
          <cell r="K209" t="str">
            <v>01752</v>
          </cell>
          <cell r="L209" t="str">
            <v>Ellie Rounds-Bloom</v>
          </cell>
          <cell r="M209" t="str">
            <v>781-338-3128</v>
          </cell>
          <cell r="N209" t="str">
            <v>eleanor.rounds@mass.gov</v>
          </cell>
          <cell r="P209">
            <v>1199</v>
          </cell>
          <cell r="Q209">
            <v>4648</v>
          </cell>
          <cell r="R209">
            <v>125</v>
          </cell>
          <cell r="S209" t="str">
            <v>Yes</v>
          </cell>
          <cell r="T209" t="str">
            <v>No</v>
          </cell>
          <cell r="U209" t="str">
            <v>Yes</v>
          </cell>
        </row>
        <row r="210">
          <cell r="A210">
            <v>210</v>
          </cell>
          <cell r="B210" t="str">
            <v>01710000</v>
          </cell>
          <cell r="C210" t="str">
            <v>Marshfield</v>
          </cell>
          <cell r="D210" t="str">
            <v>Public School District</v>
          </cell>
          <cell r="E210" t="str">
            <v>Superintendent</v>
          </cell>
          <cell r="F210" t="str">
            <v>Jeffrey Granatino</v>
          </cell>
          <cell r="G210" t="str">
            <v>76 South River Street</v>
          </cell>
          <cell r="H210" t="str">
            <v/>
          </cell>
          <cell r="I210" t="str">
            <v>Marshfield</v>
          </cell>
          <cell r="J210" t="str">
            <v>MA</v>
          </cell>
          <cell r="K210" t="str">
            <v>02050</v>
          </cell>
          <cell r="L210" t="str">
            <v>Colleen Holforty</v>
          </cell>
          <cell r="M210" t="str">
            <v>781-338-3522</v>
          </cell>
          <cell r="N210" t="str">
            <v>colleen.e.holforty@mass.gov</v>
          </cell>
          <cell r="P210">
            <v>52</v>
          </cell>
          <cell r="Q210">
            <v>3867</v>
          </cell>
          <cell r="R210">
            <v>71</v>
          </cell>
          <cell r="S210" t="str">
            <v>Yes</v>
          </cell>
          <cell r="T210" t="str">
            <v>No</v>
          </cell>
          <cell r="U210" t="str">
            <v>No</v>
          </cell>
        </row>
        <row r="211">
          <cell r="A211">
            <v>211</v>
          </cell>
          <cell r="B211" t="str">
            <v>07000000</v>
          </cell>
          <cell r="C211" t="str">
            <v>Martha's Vineyard</v>
          </cell>
          <cell r="D211" t="str">
            <v>Public School District</v>
          </cell>
          <cell r="E211" t="str">
            <v>Superintendent</v>
          </cell>
          <cell r="F211" t="str">
            <v>Matthew D'Andrea</v>
          </cell>
          <cell r="G211" t="str">
            <v>4 Pine Street</v>
          </cell>
          <cell r="H211" t="str">
            <v/>
          </cell>
          <cell r="I211" t="str">
            <v>Vineyard Haven</v>
          </cell>
          <cell r="J211" t="str">
            <v>MA</v>
          </cell>
          <cell r="K211" t="str">
            <v>02568</v>
          </cell>
          <cell r="L211" t="str">
            <v>Sue Mazzarella</v>
          </cell>
          <cell r="M211" t="str">
            <v>781-338-3587</v>
          </cell>
          <cell r="N211" t="str">
            <v>susan.mazzarella@mass.gov</v>
          </cell>
          <cell r="P211">
            <v>80</v>
          </cell>
          <cell r="Q211">
            <v>670</v>
          </cell>
          <cell r="R211">
            <v>4</v>
          </cell>
          <cell r="S211" t="str">
            <v>Yes</v>
          </cell>
          <cell r="T211" t="str">
            <v>No</v>
          </cell>
          <cell r="U211" t="str">
            <v>No</v>
          </cell>
        </row>
        <row r="212">
          <cell r="A212">
            <v>212</v>
          </cell>
          <cell r="B212" t="str">
            <v>04660000</v>
          </cell>
          <cell r="C212" t="str">
            <v>Martha's Vineyard Charter (District)</v>
          </cell>
          <cell r="D212" t="str">
            <v>Charter District</v>
          </cell>
          <cell r="E212" t="str">
            <v>Charter School Leader</v>
          </cell>
          <cell r="F212" t="str">
            <v>Peter Steedman</v>
          </cell>
          <cell r="G212" t="str">
            <v>PO Box 1150</v>
          </cell>
          <cell r="H212" t="str">
            <v/>
          </cell>
          <cell r="I212" t="str">
            <v>West Tisbury</v>
          </cell>
          <cell r="J212" t="str">
            <v>MA</v>
          </cell>
          <cell r="K212" t="str">
            <v>02575</v>
          </cell>
          <cell r="L212" t="str">
            <v>Sue Mazzarella</v>
          </cell>
          <cell r="M212" t="str">
            <v>781-338-3587</v>
          </cell>
          <cell r="N212" t="str">
            <v>susan.mazzarella@mass.gov</v>
          </cell>
          <cell r="P212">
            <v>9</v>
          </cell>
          <cell r="Q212">
            <v>177</v>
          </cell>
          <cell r="R212">
            <v>1</v>
          </cell>
          <cell r="S212" t="str">
            <v>Yes</v>
          </cell>
          <cell r="T212" t="str">
            <v>No</v>
          </cell>
          <cell r="U212" t="str">
            <v>No</v>
          </cell>
        </row>
        <row r="213">
          <cell r="A213">
            <v>213</v>
          </cell>
          <cell r="B213" t="str">
            <v>04920000</v>
          </cell>
          <cell r="C213" t="str">
            <v>Martin Luther King Jr. Charter School of Excellence (District)</v>
          </cell>
          <cell r="D213" t="str">
            <v>Charter District</v>
          </cell>
          <cell r="E213" t="str">
            <v>Charter School Leader</v>
          </cell>
          <cell r="F213" t="str">
            <v>Calvin McFadden</v>
          </cell>
          <cell r="G213" t="str">
            <v>285 Dorset Street</v>
          </cell>
          <cell r="H213" t="str">
            <v/>
          </cell>
          <cell r="I213" t="str">
            <v>Springfield</v>
          </cell>
          <cell r="J213" t="str">
            <v>MA</v>
          </cell>
          <cell r="K213" t="str">
            <v>01108</v>
          </cell>
          <cell r="L213" t="str">
            <v>Colleen Holforty</v>
          </cell>
          <cell r="M213" t="str">
            <v>781-338-3522</v>
          </cell>
          <cell r="N213" t="str">
            <v>colleen.e.holforty@mass.gov</v>
          </cell>
          <cell r="P213">
            <v>90</v>
          </cell>
          <cell r="Q213">
            <v>354</v>
          </cell>
          <cell r="R213">
            <v>16</v>
          </cell>
          <cell r="S213" t="str">
            <v>Yes</v>
          </cell>
          <cell r="T213" t="str">
            <v>No</v>
          </cell>
          <cell r="U213" t="str">
            <v>No</v>
          </cell>
        </row>
        <row r="214">
          <cell r="A214">
            <v>214</v>
          </cell>
          <cell r="B214" t="str">
            <v>07050000</v>
          </cell>
          <cell r="C214" t="str">
            <v>Masconomet</v>
          </cell>
          <cell r="D214" t="str">
            <v>Public School District</v>
          </cell>
          <cell r="E214" t="str">
            <v>Superintendent</v>
          </cell>
          <cell r="F214" t="str">
            <v>Kevin Lyons</v>
          </cell>
          <cell r="G214" t="str">
            <v>20 Endicott Rd</v>
          </cell>
          <cell r="H214" t="str">
            <v/>
          </cell>
          <cell r="I214" t="str">
            <v>Boxford</v>
          </cell>
          <cell r="J214" t="str">
            <v>MA</v>
          </cell>
          <cell r="K214" t="str">
            <v>01921</v>
          </cell>
          <cell r="L214" t="str">
            <v>Sue Mazzarella</v>
          </cell>
          <cell r="M214" t="str">
            <v>781-338-3587</v>
          </cell>
          <cell r="N214" t="str">
            <v>susan.mazzarella@mass.gov</v>
          </cell>
          <cell r="P214">
            <v>4</v>
          </cell>
          <cell r="Q214">
            <v>1757</v>
          </cell>
          <cell r="R214">
            <v>4</v>
          </cell>
          <cell r="S214" t="str">
            <v>Yes</v>
          </cell>
          <cell r="T214" t="str">
            <v>No</v>
          </cell>
          <cell r="U214" t="str">
            <v>No</v>
          </cell>
        </row>
        <row r="215">
          <cell r="A215">
            <v>215</v>
          </cell>
          <cell r="B215" t="str">
            <v>01720000</v>
          </cell>
          <cell r="C215" t="str">
            <v>Mashpee</v>
          </cell>
          <cell r="D215" t="str">
            <v>Public School District</v>
          </cell>
          <cell r="E215" t="str">
            <v>Superintendent</v>
          </cell>
          <cell r="F215" t="str">
            <v>Patricia DeBoer</v>
          </cell>
          <cell r="G215" t="str">
            <v>150-A Old Barnstable Road</v>
          </cell>
          <cell r="H215" t="str">
            <v/>
          </cell>
          <cell r="I215" t="str">
            <v>Mashpee</v>
          </cell>
          <cell r="J215" t="str">
            <v>MA</v>
          </cell>
          <cell r="K215" t="str">
            <v>02649</v>
          </cell>
          <cell r="L215" t="str">
            <v>Nancy Labrie</v>
          </cell>
          <cell r="M215" t="str">
            <v>781-338-3536</v>
          </cell>
          <cell r="N215" t="str">
            <v>nancy.h.labrie@mass.gov</v>
          </cell>
          <cell r="P215">
            <v>48</v>
          </cell>
          <cell r="Q215">
            <v>1492</v>
          </cell>
          <cell r="R215">
            <v>18</v>
          </cell>
          <cell r="S215" t="str">
            <v>Yes</v>
          </cell>
          <cell r="T215" t="str">
            <v>Yes</v>
          </cell>
          <cell r="U215" t="str">
            <v>No</v>
          </cell>
        </row>
        <row r="216">
          <cell r="A216">
            <v>216</v>
          </cell>
          <cell r="B216" t="str">
            <v>04690000</v>
          </cell>
          <cell r="C216" t="str">
            <v>MATCH Charter Public School (District)</v>
          </cell>
          <cell r="D216" t="str">
            <v>Charter District</v>
          </cell>
          <cell r="E216" t="str">
            <v>Charter School Leader</v>
          </cell>
          <cell r="F216" t="str">
            <v>Nnenna Ude</v>
          </cell>
          <cell r="G216" t="str">
            <v>1001 Commonwealth Avenue</v>
          </cell>
          <cell r="H216" t="str">
            <v/>
          </cell>
          <cell r="I216" t="str">
            <v>Boston</v>
          </cell>
          <cell r="J216" t="str">
            <v>MA</v>
          </cell>
          <cell r="K216" t="str">
            <v>02215</v>
          </cell>
          <cell r="L216" t="str">
            <v>Ellie Rounds-Bloom</v>
          </cell>
          <cell r="M216" t="str">
            <v>781-338-3128</v>
          </cell>
          <cell r="N216" t="str">
            <v>eleanor.rounds@mass.gov</v>
          </cell>
          <cell r="P216">
            <v>216</v>
          </cell>
          <cell r="Q216">
            <v>1159</v>
          </cell>
          <cell r="R216">
            <v>3</v>
          </cell>
          <cell r="S216" t="str">
            <v>No</v>
          </cell>
          <cell r="T216" t="str">
            <v>No</v>
          </cell>
          <cell r="U216" t="str">
            <v>No</v>
          </cell>
        </row>
        <row r="217">
          <cell r="A217">
            <v>217</v>
          </cell>
          <cell r="B217" t="str">
            <v>01730000</v>
          </cell>
          <cell r="C217" t="str">
            <v>Mattapoisett</v>
          </cell>
          <cell r="D217" t="str">
            <v>Public School District</v>
          </cell>
          <cell r="E217" t="str">
            <v>Superintendent</v>
          </cell>
          <cell r="F217" t="str">
            <v>Douglas White</v>
          </cell>
          <cell r="G217" t="str">
            <v>135 Marion Rd</v>
          </cell>
          <cell r="H217" t="str">
            <v/>
          </cell>
          <cell r="I217" t="str">
            <v>Mattapoisett</v>
          </cell>
          <cell r="J217" t="str">
            <v>MA</v>
          </cell>
          <cell r="K217" t="str">
            <v>02739</v>
          </cell>
          <cell r="L217" t="str">
            <v>Colleen Holforty</v>
          </cell>
          <cell r="M217" t="str">
            <v>781-338-3522</v>
          </cell>
          <cell r="N217" t="str">
            <v>colleen.e.holforty@mass.gov</v>
          </cell>
          <cell r="P217">
            <v>1</v>
          </cell>
          <cell r="Q217">
            <v>424</v>
          </cell>
          <cell r="R217">
            <v>2</v>
          </cell>
          <cell r="S217" t="str">
            <v>Yes</v>
          </cell>
          <cell r="T217" t="str">
            <v>No</v>
          </cell>
          <cell r="U217" t="str">
            <v>No</v>
          </cell>
        </row>
        <row r="218">
          <cell r="A218">
            <v>218</v>
          </cell>
          <cell r="B218" t="str">
            <v>01740000</v>
          </cell>
          <cell r="C218" t="str">
            <v>Maynard</v>
          </cell>
          <cell r="D218" t="str">
            <v>Public School District</v>
          </cell>
          <cell r="E218" t="str">
            <v>Superintendent</v>
          </cell>
          <cell r="F218" t="str">
            <v>Robert Gerardi</v>
          </cell>
          <cell r="G218" t="str">
            <v>3-R Tiger Drive</v>
          </cell>
          <cell r="H218" t="str">
            <v/>
          </cell>
          <cell r="I218" t="str">
            <v>Maynard</v>
          </cell>
          <cell r="J218" t="str">
            <v>MA</v>
          </cell>
          <cell r="K218" t="str">
            <v>01754</v>
          </cell>
          <cell r="L218" t="str">
            <v>Julia Foodman</v>
          </cell>
          <cell r="M218" t="str">
            <v>781-338-3577</v>
          </cell>
          <cell r="N218" t="str">
            <v>julia.b.foodman@mass.gov</v>
          </cell>
          <cell r="P218">
            <v>57</v>
          </cell>
          <cell r="Q218">
            <v>1226</v>
          </cell>
          <cell r="R218">
            <v>6</v>
          </cell>
          <cell r="S218" t="str">
            <v>Yes</v>
          </cell>
          <cell r="T218" t="str">
            <v>No</v>
          </cell>
          <cell r="U218" t="str">
            <v>No</v>
          </cell>
        </row>
        <row r="219">
          <cell r="A219">
            <v>219</v>
          </cell>
          <cell r="B219" t="str">
            <v>01750000</v>
          </cell>
          <cell r="C219" t="str">
            <v>Medfield</v>
          </cell>
          <cell r="D219" t="str">
            <v>Public School District</v>
          </cell>
          <cell r="E219" t="str">
            <v>Superintendent</v>
          </cell>
          <cell r="F219" t="str">
            <v>Jeffrey Marsden</v>
          </cell>
          <cell r="G219" t="str">
            <v>459 Main St</v>
          </cell>
          <cell r="H219" t="str">
            <v>3rd Fl</v>
          </cell>
          <cell r="I219" t="str">
            <v>Medfield</v>
          </cell>
          <cell r="J219" t="str">
            <v>MA</v>
          </cell>
          <cell r="K219" t="str">
            <v>02052</v>
          </cell>
          <cell r="L219" t="str">
            <v>Beth O'Connell</v>
          </cell>
          <cell r="M219" t="str">
            <v>781-338-3132</v>
          </cell>
          <cell r="N219" t="str">
            <v>elizabeth.a.o'connell@mass.gov</v>
          </cell>
          <cell r="P219">
            <v>18</v>
          </cell>
          <cell r="Q219">
            <v>2577</v>
          </cell>
          <cell r="R219">
            <v>2</v>
          </cell>
          <cell r="S219" t="str">
            <v>Yes</v>
          </cell>
          <cell r="T219" t="str">
            <v>No</v>
          </cell>
          <cell r="U219" t="str">
            <v>No</v>
          </cell>
        </row>
        <row r="220">
          <cell r="A220">
            <v>220</v>
          </cell>
          <cell r="B220" t="str">
            <v>01760000</v>
          </cell>
          <cell r="C220" t="str">
            <v>Medford</v>
          </cell>
          <cell r="D220" t="str">
            <v>Public School District</v>
          </cell>
          <cell r="E220" t="str">
            <v>Superintendent</v>
          </cell>
          <cell r="F220" t="str">
            <v>Marice Edouard-Vincent</v>
          </cell>
          <cell r="G220" t="str">
            <v>489 Winthrop Street</v>
          </cell>
          <cell r="H220" t="str">
            <v/>
          </cell>
          <cell r="I220" t="str">
            <v>Medford</v>
          </cell>
          <cell r="J220" t="str">
            <v>MA</v>
          </cell>
          <cell r="K220" t="str">
            <v>02155</v>
          </cell>
          <cell r="L220" t="str">
            <v>Sue Mazzarella</v>
          </cell>
          <cell r="M220" t="str">
            <v>781-338-3587</v>
          </cell>
          <cell r="N220" t="str">
            <v>susan.mazzarella@mass.gov</v>
          </cell>
          <cell r="P220">
            <v>453</v>
          </cell>
          <cell r="Q220">
            <v>4054</v>
          </cell>
          <cell r="R220">
            <v>57</v>
          </cell>
          <cell r="S220" t="str">
            <v>Yes</v>
          </cell>
          <cell r="T220" t="str">
            <v>No</v>
          </cell>
          <cell r="U220" t="str">
            <v>No</v>
          </cell>
        </row>
        <row r="221">
          <cell r="A221">
            <v>221</v>
          </cell>
          <cell r="B221" t="str">
            <v>01770000</v>
          </cell>
          <cell r="C221" t="str">
            <v>Medway</v>
          </cell>
          <cell r="D221" t="str">
            <v>Public School District</v>
          </cell>
          <cell r="E221" t="str">
            <v>Superintendent</v>
          </cell>
          <cell r="F221" t="str">
            <v>Armand Pires</v>
          </cell>
          <cell r="G221" t="str">
            <v>45 Holliston Street</v>
          </cell>
          <cell r="H221" t="str">
            <v/>
          </cell>
          <cell r="I221" t="str">
            <v>Medway</v>
          </cell>
          <cell r="J221" t="str">
            <v>MA</v>
          </cell>
          <cell r="K221" t="str">
            <v>02053</v>
          </cell>
          <cell r="L221" t="str">
            <v>Alex Lilley</v>
          </cell>
          <cell r="M221" t="str">
            <v>781-338-6212</v>
          </cell>
          <cell r="N221" t="str">
            <v>alex.j.lilley@mass.gov</v>
          </cell>
          <cell r="P221">
            <v>29</v>
          </cell>
          <cell r="Q221">
            <v>2167</v>
          </cell>
          <cell r="R221">
            <v>7</v>
          </cell>
          <cell r="S221" t="str">
            <v>Yes</v>
          </cell>
          <cell r="T221" t="str">
            <v>Yes</v>
          </cell>
          <cell r="U221" t="str">
            <v>No</v>
          </cell>
        </row>
        <row r="222">
          <cell r="A222">
            <v>222</v>
          </cell>
          <cell r="B222" t="str">
            <v>01780000</v>
          </cell>
          <cell r="C222" t="str">
            <v>Melrose</v>
          </cell>
          <cell r="D222" t="str">
            <v>Public School District</v>
          </cell>
          <cell r="E222" t="str">
            <v>Superintendent</v>
          </cell>
          <cell r="F222" t="str">
            <v>Cyndy Taymore</v>
          </cell>
          <cell r="G222" t="str">
            <v>360 Lynn Fells Pkwy</v>
          </cell>
          <cell r="H222" t="str">
            <v/>
          </cell>
          <cell r="I222" t="str">
            <v>Melrose</v>
          </cell>
          <cell r="J222" t="str">
            <v>MA</v>
          </cell>
          <cell r="K222" t="str">
            <v>02176</v>
          </cell>
          <cell r="L222" t="str">
            <v>Ellie Rounds-Bloom</v>
          </cell>
          <cell r="M222" t="str">
            <v>781-338-3128</v>
          </cell>
          <cell r="N222" t="str">
            <v>eleanor.rounds@mass.gov</v>
          </cell>
          <cell r="P222">
            <v>214</v>
          </cell>
          <cell r="Q222">
            <v>3746</v>
          </cell>
          <cell r="R222">
            <v>34</v>
          </cell>
          <cell r="S222" t="str">
            <v>Yes</v>
          </cell>
          <cell r="T222" t="str">
            <v>No</v>
          </cell>
          <cell r="U222" t="str">
            <v>No</v>
          </cell>
        </row>
        <row r="223">
          <cell r="A223">
            <v>223</v>
          </cell>
          <cell r="B223" t="str">
            <v>07100000</v>
          </cell>
          <cell r="C223" t="str">
            <v>Mendon-Upton</v>
          </cell>
          <cell r="D223" t="str">
            <v>Public School District</v>
          </cell>
          <cell r="E223" t="str">
            <v>Superintendent</v>
          </cell>
          <cell r="F223" t="str">
            <v>Joseph Maruszczak</v>
          </cell>
          <cell r="G223" t="str">
            <v>150 North Ave</v>
          </cell>
          <cell r="H223" t="str">
            <v/>
          </cell>
          <cell r="I223" t="str">
            <v>Mendon</v>
          </cell>
          <cell r="J223" t="str">
            <v>MA</v>
          </cell>
          <cell r="K223" t="str">
            <v>01756</v>
          </cell>
          <cell r="L223" t="str">
            <v>Alex Lilley</v>
          </cell>
          <cell r="M223" t="str">
            <v>781-338-6212</v>
          </cell>
          <cell r="N223" t="str">
            <v>alex.j.lilley@mass.gov</v>
          </cell>
          <cell r="P223">
            <v>46</v>
          </cell>
          <cell r="Q223">
            <v>2203</v>
          </cell>
          <cell r="R223">
            <v>0</v>
          </cell>
          <cell r="S223" t="str">
            <v>Yes</v>
          </cell>
          <cell r="T223" t="str">
            <v>No</v>
          </cell>
          <cell r="U223" t="str">
            <v>No</v>
          </cell>
        </row>
        <row r="224">
          <cell r="A224">
            <v>224</v>
          </cell>
          <cell r="B224" t="str">
            <v>01810000</v>
          </cell>
          <cell r="C224" t="str">
            <v>Methuen</v>
          </cell>
          <cell r="D224" t="str">
            <v>Public School District</v>
          </cell>
          <cell r="E224" t="str">
            <v>Superintendent</v>
          </cell>
          <cell r="F224" t="str">
            <v>Brandi Kwong</v>
          </cell>
          <cell r="G224" t="str">
            <v>10 Ditson Place</v>
          </cell>
          <cell r="H224" t="str">
            <v/>
          </cell>
          <cell r="I224" t="str">
            <v>Methuen</v>
          </cell>
          <cell r="J224" t="str">
            <v>MA</v>
          </cell>
          <cell r="K224" t="str">
            <v>01844</v>
          </cell>
          <cell r="L224" t="str">
            <v>Colleen Holforty</v>
          </cell>
          <cell r="M224" t="str">
            <v>781-338-3522</v>
          </cell>
          <cell r="N224" t="str">
            <v>colleen.e.holforty@mass.gov</v>
          </cell>
          <cell r="P224">
            <v>744</v>
          </cell>
          <cell r="Q224">
            <v>6870</v>
          </cell>
          <cell r="R224">
            <v>50</v>
          </cell>
          <cell r="S224" t="str">
            <v>Yes</v>
          </cell>
          <cell r="T224" t="str">
            <v>Yes</v>
          </cell>
          <cell r="U224" t="str">
            <v>Yes</v>
          </cell>
        </row>
        <row r="225">
          <cell r="A225">
            <v>225</v>
          </cell>
          <cell r="B225" t="str">
            <v>01820000</v>
          </cell>
          <cell r="C225" t="str">
            <v>Middleborough</v>
          </cell>
          <cell r="D225" t="str">
            <v>Public School District</v>
          </cell>
          <cell r="E225" t="str">
            <v>Superintendent</v>
          </cell>
          <cell r="F225" t="str">
            <v>Brian Lynch</v>
          </cell>
          <cell r="G225" t="str">
            <v>30 Forest Street</v>
          </cell>
          <cell r="H225" t="str">
            <v/>
          </cell>
          <cell r="I225" t="str">
            <v>Middleborough</v>
          </cell>
          <cell r="J225" t="str">
            <v>MA</v>
          </cell>
          <cell r="K225" t="str">
            <v>02346</v>
          </cell>
          <cell r="L225" t="str">
            <v>Nancy Labrie</v>
          </cell>
          <cell r="M225" t="str">
            <v>781-338-3536</v>
          </cell>
          <cell r="N225" t="str">
            <v>nancy.h.labrie@mass.gov</v>
          </cell>
          <cell r="P225">
            <v>31</v>
          </cell>
          <cell r="Q225">
            <v>2966</v>
          </cell>
          <cell r="R225">
            <v>36</v>
          </cell>
          <cell r="S225" t="str">
            <v>Yes</v>
          </cell>
          <cell r="T225" t="str">
            <v>No</v>
          </cell>
          <cell r="U225" t="str">
            <v>Yes</v>
          </cell>
        </row>
        <row r="226">
          <cell r="A226">
            <v>226</v>
          </cell>
          <cell r="B226" t="str">
            <v>01840000</v>
          </cell>
          <cell r="C226" t="str">
            <v>Middleton</v>
          </cell>
          <cell r="D226" t="str">
            <v>Public School District</v>
          </cell>
          <cell r="E226" t="str">
            <v>Superintendent</v>
          </cell>
          <cell r="F226" t="str">
            <v>Scott Morrison</v>
          </cell>
          <cell r="G226" t="str">
            <v>28 Middleton Road</v>
          </cell>
          <cell r="H226" t="str">
            <v/>
          </cell>
          <cell r="I226" t="str">
            <v>Boxford</v>
          </cell>
          <cell r="J226" t="str">
            <v>MA</v>
          </cell>
          <cell r="K226" t="str">
            <v>01921</v>
          </cell>
          <cell r="L226" t="str">
            <v>Russ Fleming</v>
          </cell>
          <cell r="M226" t="str">
            <v>781-338-6259</v>
          </cell>
          <cell r="N226" t="str">
            <v>russellw.fleming@mass.gov</v>
          </cell>
          <cell r="P226">
            <v>9</v>
          </cell>
          <cell r="Q226">
            <v>653</v>
          </cell>
          <cell r="R226">
            <v>0</v>
          </cell>
          <cell r="S226" t="str">
            <v>No</v>
          </cell>
          <cell r="T226" t="str">
            <v>No</v>
          </cell>
          <cell r="U226" t="str">
            <v>No</v>
          </cell>
        </row>
        <row r="227">
          <cell r="A227">
            <v>227</v>
          </cell>
          <cell r="B227" t="str">
            <v>01850000</v>
          </cell>
          <cell r="C227" t="str">
            <v>Milford</v>
          </cell>
          <cell r="D227" t="str">
            <v>Public School District</v>
          </cell>
          <cell r="E227" t="str">
            <v>Superintendent</v>
          </cell>
          <cell r="F227" t="str">
            <v>Kevin Mcintyre</v>
          </cell>
          <cell r="G227" t="str">
            <v>31 West Fountain Street</v>
          </cell>
          <cell r="H227" t="str">
            <v/>
          </cell>
          <cell r="I227" t="str">
            <v>Milford</v>
          </cell>
          <cell r="J227" t="str">
            <v>MA</v>
          </cell>
          <cell r="K227" t="str">
            <v>01757</v>
          </cell>
          <cell r="L227" t="str">
            <v>Julia Foodman</v>
          </cell>
          <cell r="M227" t="str">
            <v>781-338-3577</v>
          </cell>
          <cell r="N227" t="str">
            <v>julia.b.foodman@mass.gov</v>
          </cell>
          <cell r="P227">
            <v>961</v>
          </cell>
          <cell r="Q227">
            <v>4325</v>
          </cell>
          <cell r="R227">
            <v>83</v>
          </cell>
          <cell r="S227" t="str">
            <v>Yes</v>
          </cell>
          <cell r="T227" t="str">
            <v>No</v>
          </cell>
          <cell r="U227" t="str">
            <v>No</v>
          </cell>
        </row>
        <row r="228">
          <cell r="A228">
            <v>228</v>
          </cell>
          <cell r="B228" t="str">
            <v>01860000</v>
          </cell>
          <cell r="C228" t="str">
            <v>Millbury</v>
          </cell>
          <cell r="D228" t="str">
            <v>Public School District</v>
          </cell>
          <cell r="E228" t="str">
            <v>Superintendent</v>
          </cell>
          <cell r="F228" t="str">
            <v>Gregory Myers</v>
          </cell>
          <cell r="G228" t="str">
            <v>12 Martin Street</v>
          </cell>
          <cell r="H228" t="str">
            <v/>
          </cell>
          <cell r="I228" t="str">
            <v>Millbury</v>
          </cell>
          <cell r="J228" t="str">
            <v>MA</v>
          </cell>
          <cell r="K228" t="str">
            <v>01527</v>
          </cell>
          <cell r="L228" t="str">
            <v>Beth O'Connell</v>
          </cell>
          <cell r="M228" t="str">
            <v>781-338-3132</v>
          </cell>
          <cell r="N228" t="str">
            <v>elizabeth.a.o'connell@mass.gov</v>
          </cell>
          <cell r="P228">
            <v>68</v>
          </cell>
          <cell r="Q228">
            <v>1645</v>
          </cell>
          <cell r="R228">
            <v>15</v>
          </cell>
          <cell r="S228" t="str">
            <v>Yes</v>
          </cell>
          <cell r="T228" t="str">
            <v>No</v>
          </cell>
          <cell r="U228" t="str">
            <v>No</v>
          </cell>
        </row>
        <row r="229">
          <cell r="A229">
            <v>229</v>
          </cell>
          <cell r="B229" t="str">
            <v>01870000</v>
          </cell>
          <cell r="C229" t="str">
            <v>Millis</v>
          </cell>
          <cell r="D229" t="str">
            <v>Public School District</v>
          </cell>
          <cell r="E229" t="str">
            <v>Superintendent</v>
          </cell>
          <cell r="F229" t="str">
            <v>Nancy Gustafson</v>
          </cell>
          <cell r="G229" t="str">
            <v>245 Plain Street</v>
          </cell>
          <cell r="H229" t="str">
            <v>Central Office</v>
          </cell>
          <cell r="I229" t="str">
            <v>Millis</v>
          </cell>
          <cell r="J229" t="str">
            <v>MA</v>
          </cell>
          <cell r="K229" t="str">
            <v>02054</v>
          </cell>
          <cell r="L229" t="str">
            <v>Sue Mazzarella</v>
          </cell>
          <cell r="M229" t="str">
            <v>781-338-3587</v>
          </cell>
          <cell r="N229" t="str">
            <v>susan.mazzarella@mass.gov</v>
          </cell>
          <cell r="P229">
            <v>20</v>
          </cell>
          <cell r="Q229">
            <v>1143</v>
          </cell>
          <cell r="R229">
            <v>4</v>
          </cell>
          <cell r="S229" t="str">
            <v>Yes</v>
          </cell>
          <cell r="T229" t="str">
            <v>No</v>
          </cell>
          <cell r="U229" t="str">
            <v>No</v>
          </cell>
        </row>
        <row r="230">
          <cell r="A230">
            <v>230</v>
          </cell>
          <cell r="B230" t="str">
            <v>01890000</v>
          </cell>
          <cell r="C230" t="str">
            <v>Milton</v>
          </cell>
          <cell r="D230" t="str">
            <v>Public School District</v>
          </cell>
          <cell r="E230" t="str">
            <v>Superintendent</v>
          </cell>
          <cell r="F230" t="str">
            <v>Mary Gormley</v>
          </cell>
          <cell r="G230" t="str">
            <v>25 Gile Road</v>
          </cell>
          <cell r="H230" t="str">
            <v/>
          </cell>
          <cell r="I230" t="str">
            <v>Milton</v>
          </cell>
          <cell r="J230" t="str">
            <v>MA</v>
          </cell>
          <cell r="K230" t="str">
            <v>02186</v>
          </cell>
          <cell r="L230" t="str">
            <v>Alex Lilley</v>
          </cell>
          <cell r="M230" t="str">
            <v>781-338-6212</v>
          </cell>
          <cell r="N230" t="str">
            <v>alex.j.lilley@mass.gov</v>
          </cell>
          <cell r="P230">
            <v>99</v>
          </cell>
          <cell r="Q230">
            <v>4334</v>
          </cell>
          <cell r="R230">
            <v>0</v>
          </cell>
          <cell r="S230" t="str">
            <v>Yes</v>
          </cell>
          <cell r="T230" t="str">
            <v>No</v>
          </cell>
          <cell r="U230" t="str">
            <v>No</v>
          </cell>
        </row>
        <row r="231">
          <cell r="A231">
            <v>231</v>
          </cell>
          <cell r="B231" t="str">
            <v>08300000</v>
          </cell>
          <cell r="C231" t="str">
            <v>Minuteman Regional Vocational Technical</v>
          </cell>
          <cell r="D231" t="str">
            <v>Public School District</v>
          </cell>
          <cell r="E231" t="str">
            <v>Superintendent</v>
          </cell>
          <cell r="F231" t="str">
            <v>Edward Bouquillon</v>
          </cell>
          <cell r="G231" t="str">
            <v>758 Marrett Rd</v>
          </cell>
          <cell r="H231" t="str">
            <v/>
          </cell>
          <cell r="I231" t="str">
            <v>Lexington</v>
          </cell>
          <cell r="J231" t="str">
            <v>MA</v>
          </cell>
          <cell r="K231" t="str">
            <v>02421</v>
          </cell>
          <cell r="L231" t="str">
            <v>Julia Foodman</v>
          </cell>
          <cell r="M231" t="str">
            <v>781-338-3577</v>
          </cell>
          <cell r="N231" t="str">
            <v>julia.b.foodman@mass.gov</v>
          </cell>
          <cell r="P231">
            <v>11</v>
          </cell>
          <cell r="Q231">
            <v>582</v>
          </cell>
          <cell r="R231">
            <v>0</v>
          </cell>
          <cell r="S231" t="str">
            <v>No</v>
          </cell>
          <cell r="T231" t="str">
            <v>No</v>
          </cell>
          <cell r="U231" t="str">
            <v>No</v>
          </cell>
        </row>
        <row r="232">
          <cell r="A232">
            <v>232</v>
          </cell>
          <cell r="B232" t="str">
            <v>07170000</v>
          </cell>
          <cell r="C232" t="str">
            <v>Mohawk Trail</v>
          </cell>
          <cell r="D232" t="str">
            <v>Public School District</v>
          </cell>
          <cell r="E232" t="str">
            <v>Superintendent</v>
          </cell>
          <cell r="F232" t="str">
            <v>Michael Buoniconti</v>
          </cell>
          <cell r="G232" t="str">
            <v>24 Ashfield Rd</v>
          </cell>
          <cell r="H232" t="str">
            <v/>
          </cell>
          <cell r="I232" t="str">
            <v>Shelburne Falls</v>
          </cell>
          <cell r="J232" t="str">
            <v>MA</v>
          </cell>
          <cell r="K232" t="str">
            <v>01370</v>
          </cell>
          <cell r="L232" t="str">
            <v>Nancy Labrie</v>
          </cell>
          <cell r="M232" t="str">
            <v>781-338-3536</v>
          </cell>
          <cell r="N232" t="str">
            <v>nancy.h.labrie@mass.gov</v>
          </cell>
          <cell r="P232">
            <v>6</v>
          </cell>
          <cell r="Q232">
            <v>782</v>
          </cell>
          <cell r="R232">
            <v>3</v>
          </cell>
          <cell r="S232" t="str">
            <v>Yes</v>
          </cell>
          <cell r="T232" t="str">
            <v>No</v>
          </cell>
          <cell r="U232" t="str">
            <v>No</v>
          </cell>
        </row>
        <row r="233">
          <cell r="A233">
            <v>233</v>
          </cell>
          <cell r="B233" t="str">
            <v>07120000</v>
          </cell>
          <cell r="C233" t="str">
            <v>Monomoy Regional School District</v>
          </cell>
          <cell r="D233" t="str">
            <v>Public School District</v>
          </cell>
          <cell r="E233" t="str">
            <v>Superintendent</v>
          </cell>
          <cell r="F233" t="str">
            <v>Scott Carpenter</v>
          </cell>
          <cell r="G233" t="str">
            <v>425 Crowell Rd</v>
          </cell>
          <cell r="H233" t="str">
            <v/>
          </cell>
          <cell r="I233" t="str">
            <v>Chatham</v>
          </cell>
          <cell r="J233" t="str">
            <v>MA</v>
          </cell>
          <cell r="K233" t="str">
            <v>02633</v>
          </cell>
          <cell r="L233" t="str">
            <v>Ellie Rounds-Bloom</v>
          </cell>
          <cell r="M233" t="str">
            <v>781-338-3128</v>
          </cell>
          <cell r="N233" t="str">
            <v>eleanor.rounds@mass.gov</v>
          </cell>
          <cell r="P233">
            <v>88</v>
          </cell>
          <cell r="Q233">
            <v>1812</v>
          </cell>
          <cell r="R233">
            <v>55</v>
          </cell>
          <cell r="S233" t="str">
            <v>Yes</v>
          </cell>
          <cell r="T233" t="str">
            <v>No</v>
          </cell>
          <cell r="U233" t="str">
            <v>No</v>
          </cell>
        </row>
        <row r="234">
          <cell r="A234">
            <v>234</v>
          </cell>
          <cell r="B234" t="str">
            <v>01910000</v>
          </cell>
          <cell r="C234" t="str">
            <v>Monson</v>
          </cell>
          <cell r="D234" t="str">
            <v>Public School District</v>
          </cell>
          <cell r="E234" t="str">
            <v>Superintendent</v>
          </cell>
          <cell r="F234" t="str">
            <v>Cheryl Clarke</v>
          </cell>
          <cell r="G234" t="str">
            <v>P O Box 159</v>
          </cell>
          <cell r="H234" t="str">
            <v/>
          </cell>
          <cell r="I234" t="str">
            <v>Monson</v>
          </cell>
          <cell r="J234" t="str">
            <v>MA</v>
          </cell>
          <cell r="K234" t="str">
            <v>01057</v>
          </cell>
          <cell r="L234" t="str">
            <v>Ellie Rounds-Bloom</v>
          </cell>
          <cell r="M234" t="str">
            <v>781-338-3128</v>
          </cell>
          <cell r="N234" t="str">
            <v>eleanor.rounds@mass.gov</v>
          </cell>
          <cell r="P234">
            <v>6</v>
          </cell>
          <cell r="Q234">
            <v>862</v>
          </cell>
          <cell r="R234">
            <v>0</v>
          </cell>
          <cell r="S234" t="str">
            <v>Yes</v>
          </cell>
          <cell r="T234" t="str">
            <v>No</v>
          </cell>
          <cell r="U234" t="str">
            <v>No</v>
          </cell>
        </row>
        <row r="235">
          <cell r="A235">
            <v>235</v>
          </cell>
          <cell r="B235" t="str">
            <v>08320000</v>
          </cell>
          <cell r="C235" t="str">
            <v>Montachusett Regional Vocational Technical</v>
          </cell>
          <cell r="D235" t="str">
            <v>Public School District</v>
          </cell>
          <cell r="E235" t="str">
            <v>Superintendent</v>
          </cell>
          <cell r="F235" t="str">
            <v>Sheila Harrity</v>
          </cell>
          <cell r="G235" t="str">
            <v>1050 Westminster Street</v>
          </cell>
          <cell r="H235" t="str">
            <v/>
          </cell>
          <cell r="I235" t="str">
            <v>Fitchburg</v>
          </cell>
          <cell r="J235" t="str">
            <v>MA</v>
          </cell>
          <cell r="K235" t="str">
            <v>01420</v>
          </cell>
          <cell r="L235" t="str">
            <v>Beth O'Connell</v>
          </cell>
          <cell r="M235" t="str">
            <v>781-338-3132</v>
          </cell>
          <cell r="N235" t="str">
            <v>elizabeth.a.o'connell@mass.gov</v>
          </cell>
          <cell r="P235">
            <v>14</v>
          </cell>
          <cell r="Q235">
            <v>1415</v>
          </cell>
          <cell r="R235">
            <v>6</v>
          </cell>
          <cell r="S235" t="str">
            <v>Yes</v>
          </cell>
          <cell r="T235" t="str">
            <v>No</v>
          </cell>
          <cell r="U235" t="str">
            <v>No</v>
          </cell>
        </row>
        <row r="236">
          <cell r="A236">
            <v>236</v>
          </cell>
          <cell r="B236" t="str">
            <v>07150000</v>
          </cell>
          <cell r="C236" t="str">
            <v>Mount Greylock</v>
          </cell>
          <cell r="D236" t="str">
            <v>Public School District</v>
          </cell>
          <cell r="E236" t="str">
            <v>Superintendent</v>
          </cell>
          <cell r="F236" t="str">
            <v>Kimberley Grady</v>
          </cell>
          <cell r="G236" t="str">
            <v>1781 Cold Spring Rd</v>
          </cell>
          <cell r="H236" t="str">
            <v/>
          </cell>
          <cell r="I236" t="str">
            <v>Williamstown</v>
          </cell>
          <cell r="J236" t="str">
            <v>MA</v>
          </cell>
          <cell r="K236" t="str">
            <v>01267</v>
          </cell>
          <cell r="L236" t="str">
            <v>Russ Fleming</v>
          </cell>
          <cell r="M236" t="str">
            <v>781-338-6259</v>
          </cell>
          <cell r="N236" t="str">
            <v>russellw.fleming@mass.gov</v>
          </cell>
          <cell r="P236">
            <v>2</v>
          </cell>
          <cell r="Q236">
            <v>1131</v>
          </cell>
          <cell r="R236">
            <v>2</v>
          </cell>
          <cell r="S236" t="str">
            <v>No</v>
          </cell>
          <cell r="T236" t="str">
            <v>Yes</v>
          </cell>
          <cell r="U236" t="str">
            <v>No</v>
          </cell>
        </row>
        <row r="237">
          <cell r="A237">
            <v>237</v>
          </cell>
          <cell r="B237" t="str">
            <v>04700000</v>
          </cell>
          <cell r="C237" t="str">
            <v>Mystic Valley Regional Charter (District)</v>
          </cell>
          <cell r="D237" t="str">
            <v>Charter District</v>
          </cell>
          <cell r="E237" t="str">
            <v>Charter School Leader</v>
          </cell>
          <cell r="F237" t="str">
            <v>Alex Dan</v>
          </cell>
          <cell r="G237" t="str">
            <v>4 Laurel Street</v>
          </cell>
          <cell r="H237" t="str">
            <v/>
          </cell>
          <cell r="I237" t="str">
            <v>Malden</v>
          </cell>
          <cell r="J237" t="str">
            <v>MA</v>
          </cell>
          <cell r="K237" t="str">
            <v>02148</v>
          </cell>
          <cell r="L237" t="str">
            <v>Colleen Holforty</v>
          </cell>
          <cell r="M237" t="str">
            <v>781-338-3522</v>
          </cell>
          <cell r="N237" t="str">
            <v>colleen.e.holforty@mass.gov</v>
          </cell>
          <cell r="P237">
            <v>28</v>
          </cell>
          <cell r="Q237">
            <v>1585</v>
          </cell>
          <cell r="R237">
            <v>0</v>
          </cell>
          <cell r="S237" t="str">
            <v>Yes</v>
          </cell>
          <cell r="T237" t="str">
            <v>No</v>
          </cell>
          <cell r="U237" t="str">
            <v>No</v>
          </cell>
        </row>
        <row r="238">
          <cell r="A238">
            <v>238</v>
          </cell>
          <cell r="B238" t="str">
            <v>01960000</v>
          </cell>
          <cell r="C238" t="str">
            <v>Nahant</v>
          </cell>
          <cell r="D238" t="str">
            <v>Public School District</v>
          </cell>
          <cell r="E238" t="str">
            <v>Superintendent</v>
          </cell>
          <cell r="F238" t="str">
            <v>Anthony Pierantozzi</v>
          </cell>
          <cell r="G238" t="str">
            <v>290 Castle Road</v>
          </cell>
          <cell r="H238" t="str">
            <v/>
          </cell>
          <cell r="I238" t="str">
            <v>Nahant</v>
          </cell>
          <cell r="J238" t="str">
            <v>MA</v>
          </cell>
          <cell r="K238" t="str">
            <v>01908</v>
          </cell>
          <cell r="L238" t="str">
            <v>Colleen Holforty</v>
          </cell>
          <cell r="M238" t="str">
            <v>781-338-3522</v>
          </cell>
          <cell r="N238" t="str">
            <v>colleen.e.holforty@mass.gov</v>
          </cell>
          <cell r="P238">
            <v>0</v>
          </cell>
          <cell r="Q238">
            <v>121</v>
          </cell>
          <cell r="R238">
            <v>0</v>
          </cell>
          <cell r="S238" t="str">
            <v>No</v>
          </cell>
          <cell r="T238" t="str">
            <v>No</v>
          </cell>
          <cell r="U238" t="str">
            <v>No</v>
          </cell>
        </row>
        <row r="239">
          <cell r="A239">
            <v>239</v>
          </cell>
          <cell r="B239" t="str">
            <v>01970000</v>
          </cell>
          <cell r="C239" t="str">
            <v>Nantucket</v>
          </cell>
          <cell r="D239" t="str">
            <v>Public School District</v>
          </cell>
          <cell r="E239" t="str">
            <v>Superintendent</v>
          </cell>
          <cell r="F239" t="str">
            <v>William Cozort</v>
          </cell>
          <cell r="G239" t="str">
            <v>10 Surfside Road</v>
          </cell>
          <cell r="H239" t="str">
            <v/>
          </cell>
          <cell r="I239" t="str">
            <v>Nantucket</v>
          </cell>
          <cell r="J239" t="str">
            <v>MA</v>
          </cell>
          <cell r="K239" t="str">
            <v>02554</v>
          </cell>
          <cell r="L239" t="str">
            <v>Nancy Labrie</v>
          </cell>
          <cell r="M239" t="str">
            <v>781-338-3536</v>
          </cell>
          <cell r="N239" t="str">
            <v>nancy.h.labrie@mass.gov</v>
          </cell>
          <cell r="P239">
            <v>256</v>
          </cell>
          <cell r="Q239">
            <v>1617</v>
          </cell>
          <cell r="R239">
            <v>3</v>
          </cell>
          <cell r="S239" t="str">
            <v>Yes</v>
          </cell>
          <cell r="T239" t="str">
            <v>No</v>
          </cell>
          <cell r="U239" t="str">
            <v>No</v>
          </cell>
        </row>
        <row r="240">
          <cell r="A240">
            <v>240</v>
          </cell>
          <cell r="B240" t="str">
            <v>07200000</v>
          </cell>
          <cell r="C240" t="str">
            <v>Narragansett</v>
          </cell>
          <cell r="D240" t="str">
            <v>Public School District</v>
          </cell>
          <cell r="E240" t="str">
            <v>Superintendent</v>
          </cell>
          <cell r="F240" t="str">
            <v>Christopher Casavant</v>
          </cell>
          <cell r="G240" t="str">
            <v>462 Baldwinville Rd</v>
          </cell>
          <cell r="H240" t="str">
            <v/>
          </cell>
          <cell r="I240" t="str">
            <v>Baldwinville</v>
          </cell>
          <cell r="J240" t="str">
            <v>MA</v>
          </cell>
          <cell r="K240" t="str">
            <v>01436</v>
          </cell>
          <cell r="L240" t="str">
            <v>Russ Fleming</v>
          </cell>
          <cell r="M240" t="str">
            <v>781-338-6259</v>
          </cell>
          <cell r="N240" t="str">
            <v>russellw.fleming@mass.gov</v>
          </cell>
          <cell r="P240">
            <v>3</v>
          </cell>
          <cell r="Q240">
            <v>1386</v>
          </cell>
          <cell r="R240">
            <v>27</v>
          </cell>
          <cell r="S240" t="str">
            <v>Yes</v>
          </cell>
          <cell r="T240" t="str">
            <v>No</v>
          </cell>
          <cell r="U240" t="str">
            <v>No</v>
          </cell>
        </row>
        <row r="241">
          <cell r="A241">
            <v>241</v>
          </cell>
          <cell r="B241" t="str">
            <v>07250000</v>
          </cell>
          <cell r="C241" t="str">
            <v>Nashoba</v>
          </cell>
          <cell r="D241" t="str">
            <v>Public School District</v>
          </cell>
          <cell r="E241" t="str">
            <v>Superintendent</v>
          </cell>
          <cell r="F241" t="str">
            <v>Brooke Clenchy</v>
          </cell>
          <cell r="G241" t="str">
            <v>50 Mechanic Street</v>
          </cell>
          <cell r="H241" t="str">
            <v/>
          </cell>
          <cell r="I241" t="str">
            <v>Bolton</v>
          </cell>
          <cell r="J241" t="str">
            <v>MA</v>
          </cell>
          <cell r="K241" t="str">
            <v>01740</v>
          </cell>
          <cell r="L241" t="str">
            <v>Julia Foodman</v>
          </cell>
          <cell r="M241" t="str">
            <v>781-338-3577</v>
          </cell>
          <cell r="N241" t="str">
            <v>julia.b.foodman@mass.gov</v>
          </cell>
          <cell r="P241">
            <v>81</v>
          </cell>
          <cell r="Q241">
            <v>3133</v>
          </cell>
          <cell r="R241">
            <v>4</v>
          </cell>
          <cell r="S241" t="str">
            <v>Yes</v>
          </cell>
          <cell r="T241" t="str">
            <v>No</v>
          </cell>
          <cell r="U241" t="str">
            <v>Yes</v>
          </cell>
        </row>
        <row r="242">
          <cell r="A242">
            <v>242</v>
          </cell>
          <cell r="B242" t="str">
            <v>08520000</v>
          </cell>
          <cell r="C242" t="str">
            <v>Nashoba Valley Regional Vocational Technical</v>
          </cell>
          <cell r="D242" t="str">
            <v>Public School District</v>
          </cell>
          <cell r="E242" t="str">
            <v>Superintendent</v>
          </cell>
          <cell r="F242" t="str">
            <v>Denise Pigeon</v>
          </cell>
          <cell r="G242" t="str">
            <v>100 Littleton Road</v>
          </cell>
          <cell r="H242" t="str">
            <v/>
          </cell>
          <cell r="I242" t="str">
            <v>Westford</v>
          </cell>
          <cell r="J242" t="str">
            <v>MA</v>
          </cell>
          <cell r="K242" t="str">
            <v>01886</v>
          </cell>
          <cell r="L242" t="str">
            <v>Alex Lilley</v>
          </cell>
          <cell r="M242" t="str">
            <v>781-338-6212</v>
          </cell>
          <cell r="N242" t="str">
            <v>alex.j.lilley@mass.gov</v>
          </cell>
          <cell r="P242">
            <v>5</v>
          </cell>
          <cell r="Q242">
            <v>702</v>
          </cell>
          <cell r="R242">
            <v>0</v>
          </cell>
          <cell r="S242" t="str">
            <v>Yes</v>
          </cell>
          <cell r="T242" t="str">
            <v>No</v>
          </cell>
          <cell r="U242" t="str">
            <v>No</v>
          </cell>
        </row>
        <row r="243">
          <cell r="A243">
            <v>243</v>
          </cell>
          <cell r="B243" t="str">
            <v>01980000</v>
          </cell>
          <cell r="C243" t="str">
            <v>Natick</v>
          </cell>
          <cell r="D243" t="str">
            <v>Public School District</v>
          </cell>
          <cell r="E243" t="str">
            <v>Superintendent</v>
          </cell>
          <cell r="F243" t="str">
            <v>Anna Nolin</v>
          </cell>
          <cell r="G243" t="str">
            <v>13 East Central Street</v>
          </cell>
          <cell r="H243" t="str">
            <v/>
          </cell>
          <cell r="I243" t="str">
            <v>Natick</v>
          </cell>
          <cell r="J243" t="str">
            <v>MA</v>
          </cell>
          <cell r="K243" t="str">
            <v>01760</v>
          </cell>
          <cell r="L243" t="str">
            <v>Russ Fleming</v>
          </cell>
          <cell r="M243" t="str">
            <v>781-338-6259</v>
          </cell>
          <cell r="N243" t="str">
            <v>russellw.fleming@mass.gov</v>
          </cell>
          <cell r="P243">
            <v>159</v>
          </cell>
          <cell r="Q243">
            <v>5435</v>
          </cell>
          <cell r="R243">
            <v>46</v>
          </cell>
          <cell r="S243" t="str">
            <v>Yes</v>
          </cell>
          <cell r="T243" t="str">
            <v>No</v>
          </cell>
          <cell r="U243" t="str">
            <v>Yes</v>
          </cell>
        </row>
        <row r="244">
          <cell r="A244">
            <v>244</v>
          </cell>
          <cell r="B244" t="str">
            <v>06600000</v>
          </cell>
          <cell r="C244" t="str">
            <v>Nauset</v>
          </cell>
          <cell r="D244" t="str">
            <v>Public School District</v>
          </cell>
          <cell r="E244" t="str">
            <v>Superintendent</v>
          </cell>
          <cell r="F244" t="str">
            <v>Thomas Conrad</v>
          </cell>
          <cell r="G244" t="str">
            <v>78 Eldredge Pkwy</v>
          </cell>
          <cell r="H244" t="str">
            <v/>
          </cell>
          <cell r="I244" t="str">
            <v>Orleans</v>
          </cell>
          <cell r="J244" t="str">
            <v>MA</v>
          </cell>
          <cell r="K244" t="str">
            <v>02653</v>
          </cell>
          <cell r="L244" t="str">
            <v>Julia Foodman</v>
          </cell>
          <cell r="M244" t="str">
            <v>781-338-3577</v>
          </cell>
          <cell r="N244" t="str">
            <v>julia.b.foodman@mass.gov</v>
          </cell>
          <cell r="P244">
            <v>30</v>
          </cell>
          <cell r="Q244">
            <v>1487</v>
          </cell>
          <cell r="R244">
            <v>3</v>
          </cell>
          <cell r="S244" t="str">
            <v>Yes</v>
          </cell>
          <cell r="T244" t="str">
            <v>No</v>
          </cell>
          <cell r="U244" t="str">
            <v>No</v>
          </cell>
        </row>
        <row r="245">
          <cell r="A245">
            <v>245</v>
          </cell>
          <cell r="B245" t="str">
            <v>01990000</v>
          </cell>
          <cell r="C245" t="str">
            <v>Needham</v>
          </cell>
          <cell r="D245" t="str">
            <v>Public School District</v>
          </cell>
          <cell r="E245" t="str">
            <v>Superintendent</v>
          </cell>
          <cell r="F245" t="str">
            <v>Daniel Gutekanst</v>
          </cell>
          <cell r="G245" t="str">
            <v>1330 Highland Avenue</v>
          </cell>
          <cell r="H245" t="str">
            <v/>
          </cell>
          <cell r="I245" t="str">
            <v>Needham</v>
          </cell>
          <cell r="J245" t="str">
            <v>MA</v>
          </cell>
          <cell r="K245" t="str">
            <v>02492</v>
          </cell>
          <cell r="L245" t="str">
            <v>Julia Foodman</v>
          </cell>
          <cell r="M245" t="str">
            <v>781-338-3577</v>
          </cell>
          <cell r="N245" t="str">
            <v>julia.b.foodman@mass.gov</v>
          </cell>
          <cell r="P245">
            <v>162</v>
          </cell>
          <cell r="Q245">
            <v>5691</v>
          </cell>
          <cell r="R245">
            <v>9</v>
          </cell>
          <cell r="S245" t="str">
            <v>Yes</v>
          </cell>
          <cell r="T245" t="str">
            <v>No</v>
          </cell>
          <cell r="U245" t="str">
            <v>Yes</v>
          </cell>
        </row>
        <row r="246">
          <cell r="A246">
            <v>246</v>
          </cell>
          <cell r="B246" t="str">
            <v>04440000</v>
          </cell>
          <cell r="C246" t="str">
            <v>Neighborhood House Charter (District)</v>
          </cell>
          <cell r="D246" t="str">
            <v>Charter District</v>
          </cell>
          <cell r="E246" t="str">
            <v>Charter School Leader</v>
          </cell>
          <cell r="F246" t="str">
            <v>Kate Scott</v>
          </cell>
          <cell r="G246" t="str">
            <v>21 Queen Street</v>
          </cell>
          <cell r="H246" t="str">
            <v/>
          </cell>
          <cell r="I246" t="str">
            <v>Dorchester</v>
          </cell>
          <cell r="J246" t="str">
            <v>MA</v>
          </cell>
          <cell r="K246" t="str">
            <v>02122</v>
          </cell>
          <cell r="L246" t="str">
            <v>Colleen Holforty</v>
          </cell>
          <cell r="M246" t="str">
            <v>781-338-3522</v>
          </cell>
          <cell r="N246" t="str">
            <v>colleen.e.holforty@mass.gov</v>
          </cell>
          <cell r="P246">
            <v>82</v>
          </cell>
          <cell r="Q246">
            <v>666</v>
          </cell>
          <cell r="R246">
            <v>35</v>
          </cell>
          <cell r="S246" t="str">
            <v>No</v>
          </cell>
          <cell r="T246" t="str">
            <v>No</v>
          </cell>
          <cell r="U246" t="str">
            <v>No</v>
          </cell>
        </row>
        <row r="247">
          <cell r="A247">
            <v>247</v>
          </cell>
          <cell r="B247" t="str">
            <v>02010000</v>
          </cell>
          <cell r="C247" t="str">
            <v>New Bedford</v>
          </cell>
          <cell r="D247" t="str">
            <v>Public School District</v>
          </cell>
          <cell r="E247" t="str">
            <v>Superintendent</v>
          </cell>
          <cell r="F247" t="str">
            <v>Thomas Anderson</v>
          </cell>
          <cell r="G247" t="str">
            <v>455 County Street</v>
          </cell>
          <cell r="H247" t="str">
            <v>C/O Paul Rodrigues Administration Bldg.</v>
          </cell>
          <cell r="I247" t="str">
            <v>New Bedford</v>
          </cell>
          <cell r="J247" t="str">
            <v>MA</v>
          </cell>
          <cell r="K247" t="str">
            <v>02740</v>
          </cell>
          <cell r="L247" t="str">
            <v>Beth O'Connell</v>
          </cell>
          <cell r="M247" t="str">
            <v>781-338-3132</v>
          </cell>
          <cell r="N247" t="str">
            <v>elizabeth.a.o'connell@mass.gov</v>
          </cell>
          <cell r="P247">
            <v>3613</v>
          </cell>
          <cell r="Q247">
            <v>12631</v>
          </cell>
          <cell r="R247">
            <v>1299</v>
          </cell>
          <cell r="S247" t="str">
            <v>Yes</v>
          </cell>
          <cell r="T247" t="str">
            <v>No</v>
          </cell>
          <cell r="U247" t="str">
            <v>No</v>
          </cell>
        </row>
        <row r="248">
          <cell r="A248">
            <v>248</v>
          </cell>
          <cell r="B248" t="str">
            <v>35130000</v>
          </cell>
          <cell r="C248" t="str">
            <v>New Heights Charter School of Brockton (District)</v>
          </cell>
          <cell r="D248" t="str">
            <v>Charter District</v>
          </cell>
          <cell r="E248" t="str">
            <v>Charter School Leader</v>
          </cell>
          <cell r="F248" t="str">
            <v>Omari Walker</v>
          </cell>
          <cell r="G248" t="str">
            <v>1690 Main Street</v>
          </cell>
          <cell r="H248" t="str">
            <v/>
          </cell>
          <cell r="I248" t="str">
            <v>Brockton</v>
          </cell>
          <cell r="J248" t="str">
            <v>MA</v>
          </cell>
          <cell r="K248" t="str">
            <v>02301</v>
          </cell>
          <cell r="L248" t="str">
            <v>Alex Lilley</v>
          </cell>
          <cell r="M248" t="str">
            <v>781-338-6212</v>
          </cell>
          <cell r="N248" t="str">
            <v>alex.j.lilley@mass.gov</v>
          </cell>
          <cell r="P248">
            <v>66</v>
          </cell>
          <cell r="Q248">
            <v>619</v>
          </cell>
          <cell r="R248">
            <v>5</v>
          </cell>
          <cell r="S248" t="str">
            <v>Yes</v>
          </cell>
          <cell r="T248" t="str">
            <v>No</v>
          </cell>
          <cell r="U248" t="str">
            <v>No</v>
          </cell>
        </row>
        <row r="249">
          <cell r="A249">
            <v>249</v>
          </cell>
          <cell r="B249" t="str">
            <v>07280000</v>
          </cell>
          <cell r="C249" t="str">
            <v>New Salem-Wendell</v>
          </cell>
          <cell r="D249" t="str">
            <v>Public School District</v>
          </cell>
          <cell r="E249" t="str">
            <v>Superintendent</v>
          </cell>
          <cell r="F249" t="str">
            <v>Jennifer Haggerty</v>
          </cell>
          <cell r="G249" t="str">
            <v>18 Pleasant Street</v>
          </cell>
          <cell r="H249" t="str">
            <v/>
          </cell>
          <cell r="I249" t="str">
            <v>Erving</v>
          </cell>
          <cell r="J249" t="str">
            <v>MA</v>
          </cell>
          <cell r="K249" t="str">
            <v>01344</v>
          </cell>
          <cell r="L249" t="str">
            <v>Nancy Labrie</v>
          </cell>
          <cell r="M249" t="str">
            <v>781-338-3536</v>
          </cell>
          <cell r="N249" t="str">
            <v>nancy.h.labrie@mass.gov</v>
          </cell>
          <cell r="P249">
            <v>0</v>
          </cell>
          <cell r="Q249">
            <v>128</v>
          </cell>
          <cell r="R249">
            <v>2</v>
          </cell>
          <cell r="S249" t="str">
            <v>Yes</v>
          </cell>
          <cell r="T249" t="str">
            <v>No</v>
          </cell>
          <cell r="U249" t="str">
            <v>No</v>
          </cell>
        </row>
        <row r="250">
          <cell r="A250">
            <v>250</v>
          </cell>
          <cell r="B250" t="str">
            <v>02040000</v>
          </cell>
          <cell r="C250" t="str">
            <v>Newburyport</v>
          </cell>
          <cell r="D250" t="str">
            <v>Public School District</v>
          </cell>
          <cell r="E250" t="str">
            <v>Superintendent</v>
          </cell>
          <cell r="F250" t="str">
            <v>Sean Gallagher</v>
          </cell>
          <cell r="G250" t="str">
            <v>70 Low Street</v>
          </cell>
          <cell r="H250" t="str">
            <v/>
          </cell>
          <cell r="I250" t="str">
            <v>Newburyport</v>
          </cell>
          <cell r="J250" t="str">
            <v>MA</v>
          </cell>
          <cell r="K250" t="str">
            <v>01950</v>
          </cell>
          <cell r="L250" t="str">
            <v>Sue Mazzarella</v>
          </cell>
          <cell r="M250" t="str">
            <v>781-338-3587</v>
          </cell>
          <cell r="N250" t="str">
            <v>susan.mazzarella@mass.gov</v>
          </cell>
          <cell r="P250">
            <v>54</v>
          </cell>
          <cell r="Q250">
            <v>2199</v>
          </cell>
          <cell r="R250">
            <v>8</v>
          </cell>
          <cell r="S250" t="str">
            <v>No</v>
          </cell>
          <cell r="T250" t="str">
            <v>No</v>
          </cell>
          <cell r="U250" t="str">
            <v>No</v>
          </cell>
        </row>
        <row r="251">
          <cell r="A251">
            <v>251</v>
          </cell>
          <cell r="B251" t="str">
            <v>02070000</v>
          </cell>
          <cell r="C251" t="str">
            <v>Newton</v>
          </cell>
          <cell r="D251" t="str">
            <v>Public School District</v>
          </cell>
          <cell r="E251" t="str">
            <v>Superintendent</v>
          </cell>
          <cell r="F251" t="str">
            <v>David Fleishman</v>
          </cell>
          <cell r="G251" t="str">
            <v>100 Walnut Street</v>
          </cell>
          <cell r="H251" t="str">
            <v/>
          </cell>
          <cell r="I251" t="str">
            <v>Newtonville</v>
          </cell>
          <cell r="J251" t="str">
            <v>MA</v>
          </cell>
          <cell r="K251" t="str">
            <v>02460</v>
          </cell>
          <cell r="L251" t="str">
            <v>Alex Lilley</v>
          </cell>
          <cell r="M251" t="str">
            <v>781-338-6212</v>
          </cell>
          <cell r="N251" t="str">
            <v>alex.j.lilley@mass.gov</v>
          </cell>
          <cell r="P251">
            <v>757</v>
          </cell>
          <cell r="Q251">
            <v>12715</v>
          </cell>
          <cell r="R251">
            <v>35</v>
          </cell>
          <cell r="S251" t="str">
            <v>Yes</v>
          </cell>
          <cell r="T251" t="str">
            <v>No</v>
          </cell>
          <cell r="U251" t="str">
            <v>Yes</v>
          </cell>
        </row>
        <row r="252">
          <cell r="A252">
            <v>252</v>
          </cell>
          <cell r="B252" t="str">
            <v>02080000</v>
          </cell>
          <cell r="C252" t="str">
            <v>Norfolk</v>
          </cell>
          <cell r="D252" t="str">
            <v>Public School District</v>
          </cell>
          <cell r="E252" t="str">
            <v>Superintendent</v>
          </cell>
          <cell r="F252" t="str">
            <v>Ingrid Allardi</v>
          </cell>
          <cell r="G252" t="str">
            <v>70 Boardman Street</v>
          </cell>
          <cell r="H252" t="str">
            <v/>
          </cell>
          <cell r="I252" t="str">
            <v>Norfolk</v>
          </cell>
          <cell r="J252" t="str">
            <v>MA</v>
          </cell>
          <cell r="K252" t="str">
            <v>02056</v>
          </cell>
          <cell r="L252" t="str">
            <v>Ellie Rounds-Bloom</v>
          </cell>
          <cell r="M252" t="str">
            <v>781-338-3128</v>
          </cell>
          <cell r="N252" t="str">
            <v>eleanor.rounds@mass.gov</v>
          </cell>
          <cell r="P252">
            <v>23</v>
          </cell>
          <cell r="Q252">
            <v>920</v>
          </cell>
          <cell r="R252">
            <v>8</v>
          </cell>
          <cell r="S252" t="str">
            <v>No</v>
          </cell>
          <cell r="T252" t="str">
            <v>No</v>
          </cell>
          <cell r="U252" t="str">
            <v>No</v>
          </cell>
        </row>
        <row r="253">
          <cell r="A253">
            <v>253</v>
          </cell>
          <cell r="B253" t="str">
            <v>09150000</v>
          </cell>
          <cell r="C253" t="str">
            <v>Norfolk County Agricultural</v>
          </cell>
          <cell r="D253" t="str">
            <v>Public School District</v>
          </cell>
          <cell r="E253" t="str">
            <v>Superintendent</v>
          </cell>
          <cell r="F253" t="str">
            <v>Tammy Quinn</v>
          </cell>
          <cell r="G253" t="str">
            <v>400 Main Street</v>
          </cell>
          <cell r="H253" t="str">
            <v/>
          </cell>
          <cell r="I253" t="str">
            <v>Walpole</v>
          </cell>
          <cell r="J253" t="str">
            <v>MA</v>
          </cell>
          <cell r="K253" t="str">
            <v>02081</v>
          </cell>
          <cell r="L253" t="str">
            <v>Russ Fleming</v>
          </cell>
          <cell r="M253" t="str">
            <v>781-338-6259</v>
          </cell>
          <cell r="N253" t="str">
            <v>russellw.fleming@mass.gov</v>
          </cell>
          <cell r="P253">
            <v>1</v>
          </cell>
          <cell r="Q253">
            <v>546</v>
          </cell>
          <cell r="R253">
            <v>0</v>
          </cell>
          <cell r="S253" t="str">
            <v>Yes</v>
          </cell>
          <cell r="T253" t="str">
            <v>No</v>
          </cell>
          <cell r="U253" t="str">
            <v>No</v>
          </cell>
        </row>
        <row r="254">
          <cell r="A254">
            <v>254</v>
          </cell>
          <cell r="B254" t="str">
            <v>02090000</v>
          </cell>
          <cell r="C254" t="str">
            <v>North Adams</v>
          </cell>
          <cell r="D254" t="str">
            <v>Public School District</v>
          </cell>
          <cell r="E254" t="str">
            <v>Superintendent</v>
          </cell>
          <cell r="F254" t="str">
            <v>Barbara Malkas</v>
          </cell>
          <cell r="G254" t="str">
            <v>10 Main Street</v>
          </cell>
          <cell r="H254" t="str">
            <v>Second Floor</v>
          </cell>
          <cell r="I254" t="str">
            <v>North Adams</v>
          </cell>
          <cell r="J254" t="str">
            <v>MA</v>
          </cell>
          <cell r="K254" t="str">
            <v>01247</v>
          </cell>
          <cell r="L254" t="str">
            <v>Colleen Holforty</v>
          </cell>
          <cell r="M254" t="str">
            <v>781-338-3522</v>
          </cell>
          <cell r="N254" t="str">
            <v>colleen.e.holforty@mass.gov</v>
          </cell>
          <cell r="P254">
            <v>9</v>
          </cell>
          <cell r="Q254">
            <v>1246</v>
          </cell>
          <cell r="R254">
            <v>66</v>
          </cell>
          <cell r="S254" t="str">
            <v>Yes</v>
          </cell>
          <cell r="T254" t="str">
            <v>No</v>
          </cell>
          <cell r="U254" t="str">
            <v>No</v>
          </cell>
        </row>
        <row r="255">
          <cell r="A255">
            <v>255</v>
          </cell>
          <cell r="B255" t="str">
            <v>02110000</v>
          </cell>
          <cell r="C255" t="str">
            <v>North Andover</v>
          </cell>
          <cell r="D255" t="str">
            <v>Public School District</v>
          </cell>
          <cell r="E255" t="str">
            <v>Superintendent</v>
          </cell>
          <cell r="F255" t="str">
            <v>Gregg Gilligan</v>
          </cell>
          <cell r="G255" t="str">
            <v>566 Main Street</v>
          </cell>
          <cell r="H255" t="str">
            <v/>
          </cell>
          <cell r="I255" t="str">
            <v>North Andover</v>
          </cell>
          <cell r="J255" t="str">
            <v>MA</v>
          </cell>
          <cell r="K255" t="str">
            <v>01845</v>
          </cell>
          <cell r="L255" t="str">
            <v>Russ Fleming</v>
          </cell>
          <cell r="M255" t="str">
            <v>781-338-6259</v>
          </cell>
          <cell r="N255" t="str">
            <v>russellw.fleming@mass.gov</v>
          </cell>
          <cell r="P255">
            <v>107</v>
          </cell>
          <cell r="Q255">
            <v>4584</v>
          </cell>
          <cell r="R255">
            <v>16</v>
          </cell>
          <cell r="S255" t="str">
            <v>Yes</v>
          </cell>
          <cell r="T255" t="str">
            <v>Yes</v>
          </cell>
          <cell r="U255" t="str">
            <v>No</v>
          </cell>
        </row>
        <row r="256">
          <cell r="A256">
            <v>256</v>
          </cell>
          <cell r="B256" t="str">
            <v>02120000</v>
          </cell>
          <cell r="C256" t="str">
            <v>North Attleborough</v>
          </cell>
          <cell r="D256" t="str">
            <v>Public School District</v>
          </cell>
          <cell r="E256" t="str">
            <v>Superintendent</v>
          </cell>
          <cell r="F256" t="str">
            <v>Scott Holcomb</v>
          </cell>
          <cell r="G256" t="str">
            <v>6 Morse Street</v>
          </cell>
          <cell r="H256" t="str">
            <v/>
          </cell>
          <cell r="I256" t="str">
            <v>North Attleborough</v>
          </cell>
          <cell r="J256" t="str">
            <v>MA</v>
          </cell>
          <cell r="K256" t="str">
            <v>02760</v>
          </cell>
          <cell r="L256" t="str">
            <v>Julia Foodman</v>
          </cell>
          <cell r="M256" t="str">
            <v>781-338-3577</v>
          </cell>
          <cell r="N256" t="str">
            <v>julia.b.foodman@mass.gov</v>
          </cell>
          <cell r="P256">
            <v>141</v>
          </cell>
          <cell r="Q256">
            <v>4043</v>
          </cell>
          <cell r="R256">
            <v>70</v>
          </cell>
          <cell r="S256" t="str">
            <v>Yes</v>
          </cell>
          <cell r="T256" t="str">
            <v>No</v>
          </cell>
          <cell r="U256" t="str">
            <v>No</v>
          </cell>
        </row>
        <row r="257">
          <cell r="A257">
            <v>257</v>
          </cell>
          <cell r="B257" t="str">
            <v>02150000</v>
          </cell>
          <cell r="C257" t="str">
            <v>North Brookfield</v>
          </cell>
          <cell r="D257" t="str">
            <v>Public School District</v>
          </cell>
          <cell r="E257" t="str">
            <v>Superintendent</v>
          </cell>
          <cell r="F257" t="str">
            <v>Richard Lind</v>
          </cell>
          <cell r="G257" t="str">
            <v>10 New School Drive</v>
          </cell>
          <cell r="H257" t="str">
            <v/>
          </cell>
          <cell r="I257" t="str">
            <v>North Brookfield</v>
          </cell>
          <cell r="J257" t="str">
            <v>MA</v>
          </cell>
          <cell r="K257" t="str">
            <v>01535</v>
          </cell>
          <cell r="L257" t="str">
            <v>Alex Lilley</v>
          </cell>
          <cell r="M257" t="str">
            <v>781-338-6212</v>
          </cell>
          <cell r="N257" t="str">
            <v>alex.j.lilley@mass.gov</v>
          </cell>
          <cell r="P257">
            <v>1</v>
          </cell>
          <cell r="Q257">
            <v>523</v>
          </cell>
          <cell r="R257">
            <v>4</v>
          </cell>
          <cell r="S257" t="str">
            <v>No</v>
          </cell>
          <cell r="T257" t="str">
            <v>No</v>
          </cell>
          <cell r="U257" t="str">
            <v>No</v>
          </cell>
        </row>
        <row r="258">
          <cell r="A258">
            <v>258</v>
          </cell>
          <cell r="B258" t="str">
            <v>07350000</v>
          </cell>
          <cell r="C258" t="str">
            <v>North Middlesex</v>
          </cell>
          <cell r="D258" t="str">
            <v>Public School District</v>
          </cell>
          <cell r="E258" t="str">
            <v>Superintendent</v>
          </cell>
          <cell r="F258" t="str">
            <v>Brad Morgan</v>
          </cell>
          <cell r="G258" t="str">
            <v>66 Brookline Street</v>
          </cell>
          <cell r="H258" t="str">
            <v/>
          </cell>
          <cell r="I258" t="str">
            <v>Towsend</v>
          </cell>
          <cell r="J258" t="str">
            <v>MA</v>
          </cell>
          <cell r="K258" t="str">
            <v>01469</v>
          </cell>
          <cell r="L258" t="str">
            <v>Alex Lilley</v>
          </cell>
          <cell r="M258" t="str">
            <v>781-338-6212</v>
          </cell>
          <cell r="N258" t="str">
            <v>alex.j.lilley@mass.gov</v>
          </cell>
          <cell r="P258">
            <v>40</v>
          </cell>
          <cell r="Q258">
            <v>3063</v>
          </cell>
          <cell r="R258">
            <v>15</v>
          </cell>
          <cell r="S258" t="str">
            <v>Yes</v>
          </cell>
          <cell r="T258" t="str">
            <v>No</v>
          </cell>
          <cell r="U258" t="str">
            <v>No</v>
          </cell>
        </row>
        <row r="259">
          <cell r="A259">
            <v>259</v>
          </cell>
          <cell r="B259" t="str">
            <v>02170000</v>
          </cell>
          <cell r="C259" t="str">
            <v>North Reading</v>
          </cell>
          <cell r="D259" t="str">
            <v>Public School District</v>
          </cell>
          <cell r="E259" t="str">
            <v>Superintendent</v>
          </cell>
          <cell r="F259" t="str">
            <v>Jon Bernard</v>
          </cell>
          <cell r="G259" t="str">
            <v>189 Park Street</v>
          </cell>
          <cell r="H259" t="str">
            <v/>
          </cell>
          <cell r="I259" t="str">
            <v>North Reading</v>
          </cell>
          <cell r="J259" t="str">
            <v>MA</v>
          </cell>
          <cell r="K259" t="str">
            <v>01864</v>
          </cell>
          <cell r="L259" t="str">
            <v>Ellie Rounds-Bloom</v>
          </cell>
          <cell r="M259" t="str">
            <v>781-338-3128</v>
          </cell>
          <cell r="N259" t="str">
            <v>eleanor.rounds@mass.gov</v>
          </cell>
          <cell r="P259">
            <v>10</v>
          </cell>
          <cell r="Q259">
            <v>2361</v>
          </cell>
          <cell r="R259">
            <v>2</v>
          </cell>
          <cell r="S259" t="str">
            <v>Yes</v>
          </cell>
          <cell r="T259" t="str">
            <v>Yes</v>
          </cell>
          <cell r="U259" t="str">
            <v>No</v>
          </cell>
        </row>
        <row r="260">
          <cell r="A260">
            <v>260</v>
          </cell>
          <cell r="B260" t="str">
            <v>05440000</v>
          </cell>
          <cell r="C260" t="str">
            <v>North River Collaborative</v>
          </cell>
          <cell r="D260" t="str">
            <v>Collaborative</v>
          </cell>
          <cell r="E260" t="str">
            <v>Superintendent</v>
          </cell>
          <cell r="F260" t="str">
            <v>Stephen Donovan</v>
          </cell>
          <cell r="G260" t="str">
            <v>198 Spring Street</v>
          </cell>
          <cell r="I260" t="str">
            <v>Rockland</v>
          </cell>
          <cell r="J260" t="str">
            <v>MA</v>
          </cell>
          <cell r="K260" t="str">
            <v>02370</v>
          </cell>
          <cell r="L260" t="str">
            <v>Colleen Holforty</v>
          </cell>
          <cell r="M260" t="str">
            <v>781-338-3522</v>
          </cell>
          <cell r="N260" t="str">
            <v>colleen.e.holforty@mass.gov</v>
          </cell>
          <cell r="P260">
            <v>0</v>
          </cell>
          <cell r="Q260">
            <v>0</v>
          </cell>
          <cell r="R260">
            <v>0</v>
          </cell>
          <cell r="S260" t="str">
            <v>N/A</v>
          </cell>
          <cell r="T260" t="str">
            <v>No</v>
          </cell>
          <cell r="U260" t="str">
            <v>No</v>
          </cell>
        </row>
        <row r="261">
          <cell r="A261">
            <v>261</v>
          </cell>
          <cell r="B261" t="str">
            <v>02100000</v>
          </cell>
          <cell r="C261" t="str">
            <v>Northampton</v>
          </cell>
          <cell r="D261" t="str">
            <v>Public School District</v>
          </cell>
          <cell r="E261" t="str">
            <v>Superintendent</v>
          </cell>
          <cell r="F261" t="str">
            <v>John Provost</v>
          </cell>
          <cell r="G261" t="str">
            <v>212 Main Street</v>
          </cell>
          <cell r="H261" t="str">
            <v/>
          </cell>
          <cell r="I261" t="str">
            <v>Northampton</v>
          </cell>
          <cell r="J261" t="str">
            <v>MA</v>
          </cell>
          <cell r="K261" t="str">
            <v>01060</v>
          </cell>
          <cell r="L261" t="str">
            <v>Nancy Labrie</v>
          </cell>
          <cell r="M261" t="str">
            <v>781-338-3536</v>
          </cell>
          <cell r="N261" t="str">
            <v>nancy.h.labrie@mass.gov</v>
          </cell>
          <cell r="P261">
            <v>81</v>
          </cell>
          <cell r="Q261">
            <v>2672</v>
          </cell>
          <cell r="R261">
            <v>34</v>
          </cell>
          <cell r="S261" t="str">
            <v>Yes</v>
          </cell>
          <cell r="T261" t="str">
            <v>Yes</v>
          </cell>
          <cell r="U261" t="str">
            <v>No</v>
          </cell>
        </row>
        <row r="262">
          <cell r="A262">
            <v>262</v>
          </cell>
          <cell r="B262" t="str">
            <v>04060000</v>
          </cell>
          <cell r="C262" t="str">
            <v>Northampton-Smith Vocational Agricultural</v>
          </cell>
          <cell r="D262" t="str">
            <v>Public School District</v>
          </cell>
          <cell r="E262" t="str">
            <v>Superintendent</v>
          </cell>
          <cell r="F262" t="str">
            <v>Andrew Linkenhoker</v>
          </cell>
          <cell r="G262" t="str">
            <v>80 Locust Street</v>
          </cell>
          <cell r="H262" t="str">
            <v/>
          </cell>
          <cell r="I262" t="str">
            <v>Northampton</v>
          </cell>
          <cell r="J262" t="str">
            <v>MA</v>
          </cell>
          <cell r="K262" t="str">
            <v>01060</v>
          </cell>
          <cell r="L262" t="str">
            <v>Julia Foodman</v>
          </cell>
          <cell r="M262" t="str">
            <v>781-338-3577</v>
          </cell>
          <cell r="N262" t="str">
            <v>julia.b.foodman@mass.gov</v>
          </cell>
          <cell r="P262">
            <v>4</v>
          </cell>
          <cell r="Q262">
            <v>498</v>
          </cell>
          <cell r="R262">
            <v>10</v>
          </cell>
          <cell r="S262" t="str">
            <v>No</v>
          </cell>
          <cell r="T262" t="str">
            <v>No</v>
          </cell>
          <cell r="U262" t="str">
            <v>No</v>
          </cell>
        </row>
        <row r="263">
          <cell r="A263">
            <v>263</v>
          </cell>
          <cell r="B263" t="str">
            <v>07300000</v>
          </cell>
          <cell r="C263" t="str">
            <v>Northboro-Southboro</v>
          </cell>
          <cell r="D263" t="str">
            <v>Public School District</v>
          </cell>
          <cell r="E263" t="str">
            <v>Superintendent</v>
          </cell>
          <cell r="F263" t="str">
            <v>Christine Johnson</v>
          </cell>
          <cell r="G263" t="str">
            <v>53 Parkerville Road</v>
          </cell>
          <cell r="H263" t="str">
            <v/>
          </cell>
          <cell r="I263" t="str">
            <v>Southborough</v>
          </cell>
          <cell r="J263" t="str">
            <v>MA</v>
          </cell>
          <cell r="K263" t="str">
            <v>01772</v>
          </cell>
          <cell r="L263" t="str">
            <v>Beth O'Connell</v>
          </cell>
          <cell r="M263" t="str">
            <v>781-338-3132</v>
          </cell>
          <cell r="N263" t="str">
            <v>elizabeth.a.o'connell@mass.gov</v>
          </cell>
          <cell r="P263">
            <v>15</v>
          </cell>
          <cell r="Q263">
            <v>1389</v>
          </cell>
          <cell r="R263">
            <v>2</v>
          </cell>
          <cell r="S263" t="str">
            <v>Yes</v>
          </cell>
          <cell r="T263" t="str">
            <v>No</v>
          </cell>
          <cell r="U263" t="str">
            <v>No</v>
          </cell>
        </row>
        <row r="264">
          <cell r="A264">
            <v>264</v>
          </cell>
          <cell r="B264" t="str">
            <v>02130000</v>
          </cell>
          <cell r="C264" t="str">
            <v>Northborough</v>
          </cell>
          <cell r="D264" t="str">
            <v>Public School District</v>
          </cell>
          <cell r="E264" t="str">
            <v>Superintendent</v>
          </cell>
          <cell r="F264" t="str">
            <v>Christine Johnson</v>
          </cell>
          <cell r="G264" t="str">
            <v>53 Parkerville Road</v>
          </cell>
          <cell r="H264" t="str">
            <v/>
          </cell>
          <cell r="I264" t="str">
            <v>Southborough</v>
          </cell>
          <cell r="J264" t="str">
            <v>MA</v>
          </cell>
          <cell r="K264" t="str">
            <v>01772</v>
          </cell>
          <cell r="L264" t="str">
            <v>Beth O'Connell</v>
          </cell>
          <cell r="M264" t="str">
            <v>781-338-3132</v>
          </cell>
          <cell r="N264" t="str">
            <v>elizabeth.a.o'connell@mass.gov</v>
          </cell>
          <cell r="P264">
            <v>91</v>
          </cell>
          <cell r="Q264">
            <v>1618</v>
          </cell>
          <cell r="R264">
            <v>8</v>
          </cell>
          <cell r="S264" t="str">
            <v>Yes</v>
          </cell>
          <cell r="T264" t="str">
            <v>No</v>
          </cell>
          <cell r="U264" t="str">
            <v>No</v>
          </cell>
        </row>
        <row r="265">
          <cell r="A265">
            <v>265</v>
          </cell>
          <cell r="B265" t="str">
            <v>02140000</v>
          </cell>
          <cell r="C265" t="str">
            <v>Northbridge</v>
          </cell>
          <cell r="D265" t="str">
            <v>Public School District</v>
          </cell>
          <cell r="E265" t="str">
            <v>Superintendent</v>
          </cell>
          <cell r="F265" t="str">
            <v>Amy McKinstry</v>
          </cell>
          <cell r="G265" t="str">
            <v>87 Linwood Avenue</v>
          </cell>
          <cell r="H265" t="str">
            <v/>
          </cell>
          <cell r="I265" t="str">
            <v>Whitinsville</v>
          </cell>
          <cell r="J265" t="str">
            <v>MA</v>
          </cell>
          <cell r="K265" t="str">
            <v>01588</v>
          </cell>
          <cell r="L265" t="str">
            <v>Sue Mazzarella</v>
          </cell>
          <cell r="M265" t="str">
            <v>781-338-3587</v>
          </cell>
          <cell r="N265" t="str">
            <v>susan.mazzarella@mass.gov</v>
          </cell>
          <cell r="P265">
            <v>53</v>
          </cell>
          <cell r="Q265">
            <v>1965</v>
          </cell>
          <cell r="R265">
            <v>16</v>
          </cell>
          <cell r="S265" t="str">
            <v>Yes</v>
          </cell>
          <cell r="T265" t="str">
            <v>Yes</v>
          </cell>
          <cell r="U265" t="str">
            <v>No</v>
          </cell>
        </row>
        <row r="266">
          <cell r="A266">
            <v>266</v>
          </cell>
          <cell r="B266" t="str">
            <v>08530000</v>
          </cell>
          <cell r="C266" t="str">
            <v>Northeast Metropolitan Regional Vocational Technical</v>
          </cell>
          <cell r="D266" t="str">
            <v>Public School District</v>
          </cell>
          <cell r="E266" t="str">
            <v>Superintendent</v>
          </cell>
          <cell r="F266" t="str">
            <v>David DiBarri</v>
          </cell>
          <cell r="G266" t="str">
            <v>100 Hemlock Rd</v>
          </cell>
          <cell r="H266" t="str">
            <v/>
          </cell>
          <cell r="I266" t="str">
            <v>Wakefield</v>
          </cell>
          <cell r="J266" t="str">
            <v>MA</v>
          </cell>
          <cell r="K266" t="str">
            <v>01880</v>
          </cell>
          <cell r="L266" t="str">
            <v>Ellie Rounds-Bloom</v>
          </cell>
          <cell r="M266" t="str">
            <v>781-338-3128</v>
          </cell>
          <cell r="N266" t="str">
            <v>eleanor.rounds@mass.gov</v>
          </cell>
          <cell r="P266">
            <v>51</v>
          </cell>
          <cell r="Q266">
            <v>1256</v>
          </cell>
          <cell r="R266">
            <v>12</v>
          </cell>
          <cell r="S266" t="str">
            <v>No</v>
          </cell>
          <cell r="T266" t="str">
            <v>Yes</v>
          </cell>
          <cell r="U266" t="str">
            <v>No</v>
          </cell>
        </row>
        <row r="267">
          <cell r="A267">
            <v>267</v>
          </cell>
          <cell r="B267" t="str">
            <v>08510000</v>
          </cell>
          <cell r="C267" t="str">
            <v>Northern Berkshire Regional Vocational Technical</v>
          </cell>
          <cell r="D267" t="str">
            <v>Public School District</v>
          </cell>
          <cell r="E267" t="str">
            <v>Superintendent</v>
          </cell>
          <cell r="F267" t="str">
            <v>James Brosnan</v>
          </cell>
          <cell r="G267" t="str">
            <v>70 Hodges Cross Rd</v>
          </cell>
          <cell r="H267" t="str">
            <v/>
          </cell>
          <cell r="I267" t="str">
            <v>North Adams</v>
          </cell>
          <cell r="J267" t="str">
            <v>MA</v>
          </cell>
          <cell r="K267" t="str">
            <v>01247</v>
          </cell>
          <cell r="L267" t="str">
            <v>Alex Chiu</v>
          </cell>
          <cell r="M267" t="str">
            <v>781-338-3586</v>
          </cell>
          <cell r="N267" t="str">
            <v>alexandria.w.chiu@mass.gov</v>
          </cell>
          <cell r="P267">
            <v>0</v>
          </cell>
          <cell r="Q267">
            <v>499</v>
          </cell>
          <cell r="R267">
            <v>0</v>
          </cell>
          <cell r="S267" t="str">
            <v>Yes</v>
          </cell>
          <cell r="T267" t="str">
            <v>No</v>
          </cell>
          <cell r="U267" t="str">
            <v>No</v>
          </cell>
        </row>
        <row r="268">
          <cell r="A268">
            <v>268</v>
          </cell>
          <cell r="B268" t="str">
            <v>02180000</v>
          </cell>
          <cell r="C268" t="str">
            <v>Norton</v>
          </cell>
          <cell r="D268" t="str">
            <v>Public School District</v>
          </cell>
          <cell r="E268" t="str">
            <v>Superintendent</v>
          </cell>
          <cell r="F268" t="str">
            <v>Joseph Baeta</v>
          </cell>
          <cell r="G268" t="str">
            <v>64 West Main Street</v>
          </cell>
          <cell r="H268" t="str">
            <v/>
          </cell>
          <cell r="I268" t="str">
            <v>Norton</v>
          </cell>
          <cell r="J268" t="str">
            <v>MA</v>
          </cell>
          <cell r="K268" t="str">
            <v>02766</v>
          </cell>
          <cell r="L268" t="str">
            <v>Colleen Holforty</v>
          </cell>
          <cell r="M268" t="str">
            <v>781-338-3522</v>
          </cell>
          <cell r="N268" t="str">
            <v>colleen.e.holforty@mass.gov</v>
          </cell>
          <cell r="P268">
            <v>41</v>
          </cell>
          <cell r="Q268">
            <v>2341</v>
          </cell>
          <cell r="R268">
            <v>21</v>
          </cell>
          <cell r="S268" t="str">
            <v>Yes</v>
          </cell>
          <cell r="T268" t="str">
            <v>No</v>
          </cell>
          <cell r="U268" t="str">
            <v>No</v>
          </cell>
        </row>
        <row r="269">
          <cell r="A269">
            <v>269</v>
          </cell>
          <cell r="B269" t="str">
            <v>02190000</v>
          </cell>
          <cell r="C269" t="str">
            <v>Norwell</v>
          </cell>
          <cell r="D269" t="str">
            <v>Public School District</v>
          </cell>
          <cell r="E269" t="str">
            <v>Superintendent</v>
          </cell>
          <cell r="F269" t="str">
            <v>Matthew Keegan</v>
          </cell>
          <cell r="G269" t="str">
            <v>322 Main Street</v>
          </cell>
          <cell r="H269" t="str">
            <v/>
          </cell>
          <cell r="I269" t="str">
            <v>Norwell</v>
          </cell>
          <cell r="J269" t="str">
            <v>MA</v>
          </cell>
          <cell r="K269" t="str">
            <v>02061</v>
          </cell>
          <cell r="L269" t="str">
            <v>Nancy Labrie</v>
          </cell>
          <cell r="M269" t="str">
            <v>781-338-3536</v>
          </cell>
          <cell r="N269" t="str">
            <v>nancy.h.labrie@mass.gov</v>
          </cell>
          <cell r="P269">
            <v>4</v>
          </cell>
          <cell r="Q269">
            <v>2191</v>
          </cell>
          <cell r="R269">
            <v>10</v>
          </cell>
          <cell r="S269" t="str">
            <v>Yes</v>
          </cell>
          <cell r="T269" t="str">
            <v>No</v>
          </cell>
          <cell r="U269" t="str">
            <v>No</v>
          </cell>
        </row>
        <row r="270">
          <cell r="A270">
            <v>270</v>
          </cell>
          <cell r="B270" t="str">
            <v>02200000</v>
          </cell>
          <cell r="C270" t="str">
            <v>Norwood</v>
          </cell>
          <cell r="D270" t="str">
            <v>Public School District</v>
          </cell>
          <cell r="E270" t="str">
            <v>Superintendent</v>
          </cell>
          <cell r="F270" t="str">
            <v>David Thomson</v>
          </cell>
          <cell r="G270" t="str">
            <v>275 Prospect Street</v>
          </cell>
          <cell r="H270" t="str">
            <v>PO BOX 67</v>
          </cell>
          <cell r="I270" t="str">
            <v>Norwood</v>
          </cell>
          <cell r="J270" t="str">
            <v>MA</v>
          </cell>
          <cell r="K270" t="str">
            <v>02062</v>
          </cell>
          <cell r="L270" t="str">
            <v>Colleen Holforty</v>
          </cell>
          <cell r="M270" t="str">
            <v>781-338-3522</v>
          </cell>
          <cell r="N270" t="str">
            <v>colleen.e.holforty@mass.gov</v>
          </cell>
          <cell r="P270">
            <v>465</v>
          </cell>
          <cell r="Q270">
            <v>3429</v>
          </cell>
          <cell r="R270">
            <v>18</v>
          </cell>
          <cell r="S270" t="str">
            <v>Yes</v>
          </cell>
          <cell r="T270" t="str">
            <v>Yes</v>
          </cell>
          <cell r="U270" t="str">
            <v>No</v>
          </cell>
        </row>
        <row r="271">
          <cell r="A271">
            <v>271</v>
          </cell>
          <cell r="B271" t="str">
            <v>02210000</v>
          </cell>
          <cell r="C271" t="str">
            <v>Oak Bluffs</v>
          </cell>
          <cell r="D271" t="str">
            <v>Public School District</v>
          </cell>
          <cell r="E271" t="str">
            <v>Superintendent</v>
          </cell>
          <cell r="F271" t="str">
            <v>Matthew D'Andrea</v>
          </cell>
          <cell r="G271" t="str">
            <v>4 Pine Street</v>
          </cell>
          <cell r="H271" t="str">
            <v/>
          </cell>
          <cell r="I271" t="str">
            <v>Vineyard Haven</v>
          </cell>
          <cell r="J271" t="str">
            <v>MA</v>
          </cell>
          <cell r="K271" t="str">
            <v>02568</v>
          </cell>
          <cell r="L271" t="str">
            <v>Sue Mazzarella</v>
          </cell>
          <cell r="M271" t="str">
            <v>781-338-3587</v>
          </cell>
          <cell r="N271" t="str">
            <v>susan.mazzarella@mass.gov</v>
          </cell>
          <cell r="P271">
            <v>79</v>
          </cell>
          <cell r="Q271">
            <v>417</v>
          </cell>
          <cell r="R271">
            <v>0</v>
          </cell>
          <cell r="S271" t="str">
            <v>No</v>
          </cell>
          <cell r="T271" t="str">
            <v>No</v>
          </cell>
          <cell r="U271" t="str">
            <v>No</v>
          </cell>
        </row>
        <row r="272">
          <cell r="A272">
            <v>272</v>
          </cell>
          <cell r="B272" t="str">
            <v>08550000</v>
          </cell>
          <cell r="C272" t="str">
            <v>Old Colony Regional Vocational Technical</v>
          </cell>
          <cell r="D272" t="str">
            <v>Public School District</v>
          </cell>
          <cell r="E272" t="str">
            <v>Superintendent</v>
          </cell>
          <cell r="F272" t="str">
            <v>Aaron Polansky</v>
          </cell>
          <cell r="G272" t="str">
            <v>476 North Avenue</v>
          </cell>
          <cell r="H272" t="str">
            <v/>
          </cell>
          <cell r="I272" t="str">
            <v>Rochester</v>
          </cell>
          <cell r="J272" t="str">
            <v>MA</v>
          </cell>
          <cell r="K272" t="str">
            <v>02770</v>
          </cell>
          <cell r="L272" t="str">
            <v>Colleen Holforty</v>
          </cell>
          <cell r="M272" t="str">
            <v>781-338-3522</v>
          </cell>
          <cell r="N272" t="str">
            <v>colleen.e.holforty@mass.gov</v>
          </cell>
          <cell r="P272">
            <v>0</v>
          </cell>
          <cell r="Q272">
            <v>547</v>
          </cell>
          <cell r="R272">
            <v>4</v>
          </cell>
          <cell r="S272" t="str">
            <v>Yes</v>
          </cell>
          <cell r="T272" t="str">
            <v>No</v>
          </cell>
          <cell r="U272" t="str">
            <v>No</v>
          </cell>
        </row>
        <row r="273">
          <cell r="A273">
            <v>273</v>
          </cell>
          <cell r="B273" t="str">
            <v>07400000</v>
          </cell>
          <cell r="C273" t="str">
            <v>Old Rochester</v>
          </cell>
          <cell r="D273" t="str">
            <v>Public School District</v>
          </cell>
          <cell r="E273" t="str">
            <v>Superintendent</v>
          </cell>
          <cell r="F273" t="str">
            <v>Douglas White</v>
          </cell>
          <cell r="G273" t="str">
            <v>135 Marion Rd</v>
          </cell>
          <cell r="H273" t="str">
            <v/>
          </cell>
          <cell r="I273" t="str">
            <v>Mattapoisett</v>
          </cell>
          <cell r="J273" t="str">
            <v>MA</v>
          </cell>
          <cell r="K273" t="str">
            <v>02739</v>
          </cell>
          <cell r="L273" t="str">
            <v>Colleen Holforty</v>
          </cell>
          <cell r="M273" t="str">
            <v>781-338-3522</v>
          </cell>
          <cell r="N273" t="str">
            <v>colleen.e.holforty@mass.gov</v>
          </cell>
          <cell r="P273">
            <v>2</v>
          </cell>
          <cell r="Q273">
            <v>1161</v>
          </cell>
          <cell r="R273">
            <v>4</v>
          </cell>
          <cell r="S273" t="str">
            <v>Yes</v>
          </cell>
          <cell r="T273" t="str">
            <v>No</v>
          </cell>
          <cell r="U273" t="str">
            <v>No</v>
          </cell>
        </row>
        <row r="274">
          <cell r="A274">
            <v>274</v>
          </cell>
          <cell r="B274" t="str">
            <v>35150000</v>
          </cell>
          <cell r="C274" t="str">
            <v>Old Sturbridge Academy Charter Public School (District)</v>
          </cell>
          <cell r="D274" t="str">
            <v>Charter District</v>
          </cell>
          <cell r="E274" t="str">
            <v>Charter School Leader</v>
          </cell>
          <cell r="F274" t="str">
            <v>James Donahue</v>
          </cell>
          <cell r="G274" t="str">
            <v>2 Old Sturbridge Village Road</v>
          </cell>
          <cell r="H274" t="str">
            <v/>
          </cell>
          <cell r="I274" t="str">
            <v>Sturbridge</v>
          </cell>
          <cell r="J274" t="str">
            <v>MA</v>
          </cell>
          <cell r="K274" t="str">
            <v>01566</v>
          </cell>
          <cell r="L274" t="str">
            <v>Colleen Holforty</v>
          </cell>
          <cell r="M274" t="str">
            <v>781-338-3522</v>
          </cell>
          <cell r="N274" t="str">
            <v>colleen.e.holforty@mass.gov</v>
          </cell>
          <cell r="P274">
            <v>9</v>
          </cell>
          <cell r="Q274">
            <v>240</v>
          </cell>
          <cell r="R274">
            <v>0</v>
          </cell>
          <cell r="S274" t="str">
            <v>Yes</v>
          </cell>
          <cell r="T274" t="str">
            <v>Yes</v>
          </cell>
          <cell r="U274" t="str">
            <v>No</v>
          </cell>
        </row>
        <row r="275">
          <cell r="A275">
            <v>275</v>
          </cell>
          <cell r="B275" t="str">
            <v>02230000</v>
          </cell>
          <cell r="C275" t="str">
            <v>Orange</v>
          </cell>
          <cell r="D275" t="str">
            <v>Public School District</v>
          </cell>
          <cell r="E275" t="str">
            <v>Superintendent</v>
          </cell>
          <cell r="F275" t="str">
            <v>Tari Thomas</v>
          </cell>
          <cell r="G275" t="str">
            <v>507 S. Main Street</v>
          </cell>
          <cell r="H275" t="str">
            <v>P.O. Box 680</v>
          </cell>
          <cell r="I275" t="str">
            <v>Orange</v>
          </cell>
          <cell r="J275" t="str">
            <v>MA</v>
          </cell>
          <cell r="K275" t="str">
            <v>01364</v>
          </cell>
          <cell r="L275" t="str">
            <v>Julia Foodman</v>
          </cell>
          <cell r="M275" t="str">
            <v>781-338-3577</v>
          </cell>
          <cell r="N275" t="str">
            <v>julia.b.foodman@mass.gov</v>
          </cell>
          <cell r="P275">
            <v>6</v>
          </cell>
          <cell r="Q275">
            <v>520</v>
          </cell>
          <cell r="R275">
            <v>9</v>
          </cell>
          <cell r="S275" t="str">
            <v>Yes</v>
          </cell>
          <cell r="T275" t="str">
            <v>No</v>
          </cell>
          <cell r="U275" t="str">
            <v>No</v>
          </cell>
        </row>
        <row r="276">
          <cell r="A276">
            <v>276</v>
          </cell>
          <cell r="B276" t="str">
            <v>02240000</v>
          </cell>
          <cell r="C276" t="str">
            <v>Orleans</v>
          </cell>
          <cell r="D276" t="str">
            <v>Public School District</v>
          </cell>
          <cell r="E276" t="str">
            <v>Superintendent</v>
          </cell>
          <cell r="F276" t="str">
            <v>Thomas Conrad</v>
          </cell>
          <cell r="G276" t="str">
            <v>78 Eldredge Pkwy</v>
          </cell>
          <cell r="H276" t="str">
            <v/>
          </cell>
          <cell r="I276" t="str">
            <v>Orleans</v>
          </cell>
          <cell r="J276" t="str">
            <v>MA</v>
          </cell>
          <cell r="K276" t="str">
            <v>02653</v>
          </cell>
          <cell r="L276" t="str">
            <v>Julia Foodman</v>
          </cell>
          <cell r="M276" t="str">
            <v>781-338-3577</v>
          </cell>
          <cell r="N276" t="str">
            <v>julia.b.foodman@mass.gov</v>
          </cell>
          <cell r="P276">
            <v>18</v>
          </cell>
          <cell r="Q276">
            <v>198</v>
          </cell>
          <cell r="R276">
            <v>3</v>
          </cell>
          <cell r="S276" t="str">
            <v>No</v>
          </cell>
          <cell r="T276" t="str">
            <v>No</v>
          </cell>
          <cell r="U276" t="str">
            <v>No</v>
          </cell>
        </row>
        <row r="277">
          <cell r="A277">
            <v>277</v>
          </cell>
          <cell r="B277" t="str">
            <v>02260000</v>
          </cell>
          <cell r="C277" t="str">
            <v>Oxford</v>
          </cell>
          <cell r="D277" t="str">
            <v>Public School District</v>
          </cell>
          <cell r="E277" t="str">
            <v>Superintendent</v>
          </cell>
          <cell r="F277" t="str">
            <v>Elizabeth Zielinski</v>
          </cell>
          <cell r="G277" t="str">
            <v>4 Maple Road</v>
          </cell>
          <cell r="H277" t="str">
            <v/>
          </cell>
          <cell r="I277" t="str">
            <v>Oxford</v>
          </cell>
          <cell r="J277" t="str">
            <v>MA</v>
          </cell>
          <cell r="K277" t="str">
            <v>01540</v>
          </cell>
          <cell r="L277" t="str">
            <v>Alex Lilley</v>
          </cell>
          <cell r="M277" t="str">
            <v>781-338-6212</v>
          </cell>
          <cell r="N277" t="str">
            <v>alex.j.lilley@mass.gov</v>
          </cell>
          <cell r="P277">
            <v>8</v>
          </cell>
          <cell r="Q277">
            <v>1537</v>
          </cell>
          <cell r="R277">
            <v>16</v>
          </cell>
          <cell r="S277" t="str">
            <v>Yes</v>
          </cell>
          <cell r="T277" t="str">
            <v>No</v>
          </cell>
          <cell r="U277" t="str">
            <v>Yes</v>
          </cell>
        </row>
        <row r="278">
          <cell r="A278">
            <v>278</v>
          </cell>
          <cell r="B278" t="str">
            <v>02270000</v>
          </cell>
          <cell r="C278" t="str">
            <v>Palmer</v>
          </cell>
          <cell r="D278" t="str">
            <v>Public School District</v>
          </cell>
          <cell r="E278" t="str">
            <v>Superintendent</v>
          </cell>
          <cell r="F278" t="str">
            <v>Patricia Gardner</v>
          </cell>
          <cell r="G278" t="str">
            <v>4107 Main Street</v>
          </cell>
          <cell r="H278" t="str">
            <v/>
          </cell>
          <cell r="I278" t="str">
            <v>Palmer</v>
          </cell>
          <cell r="J278" t="str">
            <v>MA</v>
          </cell>
          <cell r="K278" t="str">
            <v>01069</v>
          </cell>
          <cell r="L278" t="str">
            <v>Ellie Rounds-Bloom</v>
          </cell>
          <cell r="M278" t="str">
            <v>781-338-3128</v>
          </cell>
          <cell r="N278" t="str">
            <v>eleanor.rounds@mass.gov</v>
          </cell>
          <cell r="P278">
            <v>50</v>
          </cell>
          <cell r="Q278">
            <v>1249</v>
          </cell>
          <cell r="R278">
            <v>38</v>
          </cell>
          <cell r="S278" t="str">
            <v>Yes</v>
          </cell>
          <cell r="T278" t="str">
            <v>No</v>
          </cell>
          <cell r="U278" t="str">
            <v>No</v>
          </cell>
        </row>
        <row r="279">
          <cell r="A279">
            <v>279</v>
          </cell>
          <cell r="B279" t="str">
            <v>08600000</v>
          </cell>
          <cell r="C279" t="str">
            <v>Pathfinder Regional Vocational Technical</v>
          </cell>
          <cell r="D279" t="str">
            <v>Public School District</v>
          </cell>
          <cell r="E279" t="str">
            <v>Superintendent</v>
          </cell>
          <cell r="F279" t="str">
            <v>Gerald Paist</v>
          </cell>
          <cell r="G279" t="str">
            <v>240 Sykes Street</v>
          </cell>
          <cell r="H279" t="str">
            <v/>
          </cell>
          <cell r="I279" t="str">
            <v>Palmer</v>
          </cell>
          <cell r="J279" t="str">
            <v>MA</v>
          </cell>
          <cell r="K279" t="str">
            <v>01069</v>
          </cell>
          <cell r="L279" t="str">
            <v>Alex Chiu</v>
          </cell>
          <cell r="M279" t="str">
            <v>781-338-3586</v>
          </cell>
          <cell r="N279" t="str">
            <v>alexandria.w.chiu@mass.gov</v>
          </cell>
          <cell r="P279">
            <v>0</v>
          </cell>
          <cell r="Q279">
            <v>615</v>
          </cell>
          <cell r="R279">
            <v>10</v>
          </cell>
          <cell r="S279" t="str">
            <v>No</v>
          </cell>
          <cell r="T279" t="str">
            <v>Yes</v>
          </cell>
          <cell r="U279" t="str">
            <v>No</v>
          </cell>
        </row>
        <row r="280">
          <cell r="A280">
            <v>280</v>
          </cell>
          <cell r="B280" t="str">
            <v>35010000</v>
          </cell>
          <cell r="C280" t="str">
            <v>Paulo Freire Social Justice Charter School (District)</v>
          </cell>
          <cell r="D280" t="str">
            <v>Charter District</v>
          </cell>
          <cell r="E280" t="str">
            <v>Charter School Leader</v>
          </cell>
          <cell r="F280" t="str">
            <v>Isabelina Rodriguez</v>
          </cell>
          <cell r="G280" t="str">
            <v>161 Lower Westfield ROad</v>
          </cell>
          <cell r="H280" t="str">
            <v/>
          </cell>
          <cell r="I280" t="str">
            <v>Holyoke</v>
          </cell>
          <cell r="J280" t="str">
            <v>MA</v>
          </cell>
          <cell r="K280" t="str">
            <v>01040</v>
          </cell>
          <cell r="L280" t="str">
            <v>Julia Foodman</v>
          </cell>
          <cell r="M280" t="str">
            <v>781-338-3577</v>
          </cell>
          <cell r="N280" t="str">
            <v>julia.b.foodman@mass.gov</v>
          </cell>
          <cell r="P280">
            <v>28</v>
          </cell>
          <cell r="Q280">
            <v>275</v>
          </cell>
          <cell r="R280">
            <v>0</v>
          </cell>
          <cell r="S280" t="str">
            <v>No</v>
          </cell>
          <cell r="T280" t="str">
            <v>No</v>
          </cell>
          <cell r="U280" t="str">
            <v>No</v>
          </cell>
        </row>
        <row r="281">
          <cell r="A281">
            <v>281</v>
          </cell>
          <cell r="B281" t="str">
            <v>02290000</v>
          </cell>
          <cell r="C281" t="str">
            <v>Peabody</v>
          </cell>
          <cell r="D281" t="str">
            <v>Public School District</v>
          </cell>
          <cell r="E281" t="str">
            <v>Superintendent</v>
          </cell>
          <cell r="F281" t="str">
            <v>Cara Murtagh</v>
          </cell>
          <cell r="G281" t="str">
            <v>27 Lowell Street</v>
          </cell>
          <cell r="H281" t="str">
            <v/>
          </cell>
          <cell r="I281" t="str">
            <v>Peabody</v>
          </cell>
          <cell r="J281" t="str">
            <v>MA</v>
          </cell>
          <cell r="K281" t="str">
            <v>01960</v>
          </cell>
          <cell r="L281" t="str">
            <v>Sue Mazzarella</v>
          </cell>
          <cell r="M281" t="str">
            <v>781-338-3587</v>
          </cell>
          <cell r="N281" t="str">
            <v>susan.mazzarella@mass.gov</v>
          </cell>
          <cell r="P281">
            <v>562</v>
          </cell>
          <cell r="Q281">
            <v>5832</v>
          </cell>
          <cell r="R281">
            <v>101</v>
          </cell>
          <cell r="S281" t="str">
            <v>Yes</v>
          </cell>
          <cell r="T281" t="str">
            <v>No</v>
          </cell>
          <cell r="U281" t="str">
            <v>No</v>
          </cell>
        </row>
        <row r="282">
          <cell r="A282">
            <v>282</v>
          </cell>
          <cell r="B282" t="str">
            <v>02300000</v>
          </cell>
          <cell r="C282" t="str">
            <v>Pelham</v>
          </cell>
          <cell r="D282" t="str">
            <v>Public School District</v>
          </cell>
          <cell r="E282" t="str">
            <v>Superintendent</v>
          </cell>
          <cell r="F282" t="str">
            <v>Michael Morris</v>
          </cell>
          <cell r="G282" t="str">
            <v>170 Chestnut Street</v>
          </cell>
          <cell r="H282" t="str">
            <v>Business Office</v>
          </cell>
          <cell r="I282" t="str">
            <v>Amherst</v>
          </cell>
          <cell r="J282" t="str">
            <v>MA</v>
          </cell>
          <cell r="K282" t="str">
            <v>01002</v>
          </cell>
          <cell r="L282" t="str">
            <v>Ellie Rounds-Bloom</v>
          </cell>
          <cell r="M282" t="str">
            <v>781-338-3128</v>
          </cell>
          <cell r="N282" t="str">
            <v>eleanor.rounds@mass.gov</v>
          </cell>
          <cell r="P282">
            <v>3</v>
          </cell>
          <cell r="Q282">
            <v>123</v>
          </cell>
          <cell r="R282">
            <v>0</v>
          </cell>
          <cell r="S282" t="str">
            <v>No</v>
          </cell>
          <cell r="T282" t="str">
            <v>No</v>
          </cell>
          <cell r="U282" t="str">
            <v>No</v>
          </cell>
        </row>
        <row r="283">
          <cell r="A283">
            <v>283</v>
          </cell>
          <cell r="B283" t="str">
            <v>02310000</v>
          </cell>
          <cell r="C283" t="str">
            <v>Pembroke</v>
          </cell>
          <cell r="D283" t="str">
            <v>Public School District</v>
          </cell>
          <cell r="E283" t="str">
            <v>Superintendent</v>
          </cell>
          <cell r="F283" t="str">
            <v>Erin Obey</v>
          </cell>
          <cell r="G283" t="str">
            <v>72 Pilgrim Road</v>
          </cell>
          <cell r="H283" t="str">
            <v>Office of the Superintendent</v>
          </cell>
          <cell r="I283" t="str">
            <v>Pembroke</v>
          </cell>
          <cell r="J283" t="str">
            <v>MA</v>
          </cell>
          <cell r="K283" t="str">
            <v>02359</v>
          </cell>
          <cell r="L283" t="str">
            <v>Alex Chiu</v>
          </cell>
          <cell r="M283" t="str">
            <v>781-338-3586</v>
          </cell>
          <cell r="N283" t="str">
            <v>alexandria.w.chiu@mass.gov</v>
          </cell>
          <cell r="P283">
            <v>39</v>
          </cell>
          <cell r="Q283">
            <v>2657</v>
          </cell>
          <cell r="R283">
            <v>7</v>
          </cell>
          <cell r="S283" t="str">
            <v>Yes</v>
          </cell>
          <cell r="T283" t="str">
            <v>No</v>
          </cell>
          <cell r="U283" t="str">
            <v>No</v>
          </cell>
        </row>
        <row r="284">
          <cell r="A284">
            <v>284</v>
          </cell>
          <cell r="B284" t="str">
            <v>07450000</v>
          </cell>
          <cell r="C284" t="str">
            <v>Pentucket</v>
          </cell>
          <cell r="D284" t="str">
            <v>Public School District</v>
          </cell>
          <cell r="E284" t="str">
            <v>Superintendent</v>
          </cell>
          <cell r="F284" t="str">
            <v>Justin Bartholomew</v>
          </cell>
          <cell r="G284" t="str">
            <v>22 Main Street</v>
          </cell>
          <cell r="H284" t="str">
            <v/>
          </cell>
          <cell r="I284" t="str">
            <v>West Newbury</v>
          </cell>
          <cell r="J284" t="str">
            <v>MA</v>
          </cell>
          <cell r="K284" t="str">
            <v>01985</v>
          </cell>
          <cell r="L284" t="str">
            <v>Colleen Holforty</v>
          </cell>
          <cell r="M284" t="str">
            <v>781-338-3522</v>
          </cell>
          <cell r="N284" t="str">
            <v>colleen.e.holforty@mass.gov</v>
          </cell>
          <cell r="P284">
            <v>7</v>
          </cell>
          <cell r="Q284">
            <v>2321</v>
          </cell>
          <cell r="R284">
            <v>2</v>
          </cell>
          <cell r="S284" t="str">
            <v>Yes</v>
          </cell>
          <cell r="T284" t="str">
            <v>No</v>
          </cell>
          <cell r="U284" t="str">
            <v>No</v>
          </cell>
        </row>
        <row r="285">
          <cell r="A285">
            <v>285</v>
          </cell>
          <cell r="B285" t="str">
            <v>02340000</v>
          </cell>
          <cell r="C285" t="str">
            <v>Petersham</v>
          </cell>
          <cell r="D285" t="str">
            <v>Public School District</v>
          </cell>
          <cell r="E285" t="str">
            <v>Superintendent</v>
          </cell>
          <cell r="F285" t="str">
            <v>Tari Thomas</v>
          </cell>
          <cell r="G285" t="str">
            <v>P O Box 148</v>
          </cell>
          <cell r="H285" t="str">
            <v/>
          </cell>
          <cell r="I285" t="str">
            <v>Petersham</v>
          </cell>
          <cell r="J285" t="str">
            <v>MA</v>
          </cell>
          <cell r="K285" t="str">
            <v>01366</v>
          </cell>
          <cell r="L285" t="str">
            <v>Julia Foodman</v>
          </cell>
          <cell r="M285" t="str">
            <v>781-338-3577</v>
          </cell>
          <cell r="N285" t="str">
            <v>julia.b.foodman@mass.gov</v>
          </cell>
          <cell r="P285">
            <v>3</v>
          </cell>
          <cell r="Q285">
            <v>133</v>
          </cell>
          <cell r="R285">
            <v>0</v>
          </cell>
          <cell r="S285" t="str">
            <v>Yes</v>
          </cell>
          <cell r="T285" t="str">
            <v>No</v>
          </cell>
          <cell r="U285" t="str">
            <v>No</v>
          </cell>
        </row>
        <row r="286">
          <cell r="A286">
            <v>286</v>
          </cell>
          <cell r="B286" t="str">
            <v>35180000</v>
          </cell>
          <cell r="C286" t="str">
            <v>Phoenix Academy Public Charter High School Lawrence (District)</v>
          </cell>
          <cell r="D286" t="str">
            <v>Charter District</v>
          </cell>
          <cell r="E286" t="str">
            <v>Charter School Leader</v>
          </cell>
          <cell r="F286" t="str">
            <v>Beth Anderson</v>
          </cell>
          <cell r="G286" t="str">
            <v>15 Union Street</v>
          </cell>
          <cell r="H286" t="str">
            <v/>
          </cell>
          <cell r="I286" t="str">
            <v>Lawrence</v>
          </cell>
          <cell r="J286" t="str">
            <v>MA</v>
          </cell>
          <cell r="K286" t="str">
            <v>01840</v>
          </cell>
          <cell r="L286" t="str">
            <v>Ellie Rounds-Bloom</v>
          </cell>
          <cell r="M286" t="str">
            <v>781-338-3128</v>
          </cell>
          <cell r="N286" t="str">
            <v>eleanor.rounds@mass.gov</v>
          </cell>
          <cell r="P286">
            <v>37</v>
          </cell>
          <cell r="Q286">
            <v>171</v>
          </cell>
          <cell r="R286">
            <v>1</v>
          </cell>
          <cell r="S286" t="str">
            <v>No</v>
          </cell>
          <cell r="T286" t="str">
            <v>Yes</v>
          </cell>
          <cell r="U286" t="str">
            <v>No</v>
          </cell>
        </row>
        <row r="287">
          <cell r="A287">
            <v>287</v>
          </cell>
          <cell r="B287" t="str">
            <v>35080000</v>
          </cell>
          <cell r="C287" t="str">
            <v>Phoenix Academy Public Charter High School Springfield (District)</v>
          </cell>
          <cell r="D287" t="str">
            <v>Charter District</v>
          </cell>
          <cell r="E287" t="str">
            <v>Charter School Leader</v>
          </cell>
          <cell r="F287" t="str">
            <v>Beth Anderson</v>
          </cell>
          <cell r="G287" t="str">
            <v>65 Lincoln Street</v>
          </cell>
          <cell r="H287" t="str">
            <v/>
          </cell>
          <cell r="I287" t="str">
            <v>Springfield</v>
          </cell>
          <cell r="J287" t="str">
            <v>MA</v>
          </cell>
          <cell r="K287" t="str">
            <v>01105</v>
          </cell>
          <cell r="L287" t="str">
            <v>Ellie Rounds-Bloom</v>
          </cell>
          <cell r="M287" t="str">
            <v>781-338-3128</v>
          </cell>
          <cell r="N287" t="str">
            <v>eleanor.rounds@mass.gov</v>
          </cell>
          <cell r="P287">
            <v>28</v>
          </cell>
          <cell r="Q287">
            <v>193</v>
          </cell>
          <cell r="R287">
            <v>15</v>
          </cell>
          <cell r="S287" t="str">
            <v>No</v>
          </cell>
          <cell r="T287" t="str">
            <v>No</v>
          </cell>
          <cell r="U287" t="str">
            <v>No</v>
          </cell>
        </row>
        <row r="288">
          <cell r="A288">
            <v>288</v>
          </cell>
          <cell r="B288" t="str">
            <v>04930000</v>
          </cell>
          <cell r="C288" t="str">
            <v>Phoenix Charter Academy (District)</v>
          </cell>
          <cell r="D288" t="str">
            <v>Charter District</v>
          </cell>
          <cell r="E288" t="str">
            <v>Charter School Leader</v>
          </cell>
          <cell r="F288" t="str">
            <v>Beth Anderson</v>
          </cell>
          <cell r="G288" t="str">
            <v>175 Hawthorne Street</v>
          </cell>
          <cell r="H288" t="str">
            <v/>
          </cell>
          <cell r="I288" t="str">
            <v>Chelsea</v>
          </cell>
          <cell r="J288" t="str">
            <v>MA</v>
          </cell>
          <cell r="K288" t="str">
            <v>02150</v>
          </cell>
          <cell r="L288" t="str">
            <v>Ellie Rounds-Bloom</v>
          </cell>
          <cell r="M288" t="str">
            <v>781-338-3128</v>
          </cell>
          <cell r="N288" t="str">
            <v>eleanor.rounds@mass.gov</v>
          </cell>
          <cell r="P288">
            <v>128</v>
          </cell>
          <cell r="Q288">
            <v>204</v>
          </cell>
          <cell r="R288">
            <v>52</v>
          </cell>
          <cell r="S288" t="str">
            <v>No</v>
          </cell>
          <cell r="T288" t="str">
            <v>No</v>
          </cell>
          <cell r="U288" t="str">
            <v>No</v>
          </cell>
        </row>
        <row r="289">
          <cell r="A289">
            <v>289</v>
          </cell>
          <cell r="B289" t="str">
            <v>04940000</v>
          </cell>
          <cell r="C289" t="str">
            <v>Pioneer Charter School of Science (District)</v>
          </cell>
          <cell r="D289" t="str">
            <v>Charter District</v>
          </cell>
          <cell r="E289" t="str">
            <v>Charter School Leader</v>
          </cell>
          <cell r="F289" t="str">
            <v>Barish Icin</v>
          </cell>
          <cell r="G289" t="str">
            <v>51-59 Summer Street</v>
          </cell>
          <cell r="H289" t="str">
            <v/>
          </cell>
          <cell r="I289" t="str">
            <v>Everett</v>
          </cell>
          <cell r="J289" t="str">
            <v>MA</v>
          </cell>
          <cell r="K289" t="str">
            <v>02149</v>
          </cell>
          <cell r="L289" t="str">
            <v>Colleen Holforty</v>
          </cell>
          <cell r="M289" t="str">
            <v>781-338-3522</v>
          </cell>
          <cell r="N289" t="str">
            <v>colleen.e.holforty@mass.gov</v>
          </cell>
          <cell r="P289">
            <v>172</v>
          </cell>
          <cell r="Q289">
            <v>783</v>
          </cell>
          <cell r="R289">
            <v>0</v>
          </cell>
          <cell r="S289" t="str">
            <v>No</v>
          </cell>
          <cell r="T289" t="str">
            <v>No</v>
          </cell>
          <cell r="U289" t="str">
            <v>No</v>
          </cell>
        </row>
        <row r="290">
          <cell r="A290">
            <v>290</v>
          </cell>
          <cell r="B290" t="str">
            <v>35060000</v>
          </cell>
          <cell r="C290" t="str">
            <v>Pioneer Charter School of Science II (PCSS-II) (District)</v>
          </cell>
          <cell r="D290" t="str">
            <v>Charter District</v>
          </cell>
          <cell r="E290" t="str">
            <v>Charter School Leader</v>
          </cell>
          <cell r="F290" t="str">
            <v>Barish Icin</v>
          </cell>
          <cell r="G290" t="str">
            <v>97 Main Street</v>
          </cell>
          <cell r="H290" t="str">
            <v/>
          </cell>
          <cell r="I290" t="str">
            <v>Saugus</v>
          </cell>
          <cell r="J290" t="str">
            <v>MA</v>
          </cell>
          <cell r="K290" t="str">
            <v>01906</v>
          </cell>
          <cell r="L290" t="str">
            <v>Colleen Holforty</v>
          </cell>
          <cell r="M290" t="str">
            <v>781-338-3522</v>
          </cell>
          <cell r="N290" t="str">
            <v>colleen.e.holforty@mass.gov</v>
          </cell>
          <cell r="P290">
            <v>73</v>
          </cell>
          <cell r="Q290">
            <v>359</v>
          </cell>
          <cell r="R290">
            <v>0</v>
          </cell>
          <cell r="S290" t="str">
            <v>Yes</v>
          </cell>
          <cell r="T290" t="str">
            <v>No</v>
          </cell>
          <cell r="U290" t="str">
            <v>No</v>
          </cell>
        </row>
        <row r="291">
          <cell r="A291">
            <v>291</v>
          </cell>
          <cell r="B291" t="str">
            <v>07500000</v>
          </cell>
          <cell r="C291" t="str">
            <v>Pioneer Valley</v>
          </cell>
          <cell r="D291" t="str">
            <v>Public School District</v>
          </cell>
          <cell r="E291" t="str">
            <v>Superintendent</v>
          </cell>
          <cell r="F291" t="str">
            <v>Jonathan Scagel</v>
          </cell>
          <cell r="G291" t="str">
            <v>97 F Sumner Turner Road</v>
          </cell>
          <cell r="H291" t="str">
            <v/>
          </cell>
          <cell r="I291" t="str">
            <v>Northfield</v>
          </cell>
          <cell r="J291" t="str">
            <v>MA</v>
          </cell>
          <cell r="K291" t="str">
            <v>01360</v>
          </cell>
          <cell r="L291" t="str">
            <v>Nancy Labrie</v>
          </cell>
          <cell r="M291" t="str">
            <v>781-338-3536</v>
          </cell>
          <cell r="N291" t="str">
            <v>nancy.h.labrie@mass.gov</v>
          </cell>
          <cell r="P291">
            <v>1</v>
          </cell>
          <cell r="Q291">
            <v>661</v>
          </cell>
          <cell r="R291">
            <v>0</v>
          </cell>
          <cell r="S291" t="str">
            <v>Yes</v>
          </cell>
          <cell r="T291" t="str">
            <v>No</v>
          </cell>
          <cell r="U291" t="str">
            <v>No</v>
          </cell>
        </row>
        <row r="292">
          <cell r="A292">
            <v>292</v>
          </cell>
          <cell r="B292" t="str">
            <v>04970000</v>
          </cell>
          <cell r="C292" t="str">
            <v>Pioneer Valley Chinese Immersion Charter (District)</v>
          </cell>
          <cell r="D292" t="str">
            <v>Charter District</v>
          </cell>
          <cell r="E292" t="str">
            <v>Charter School Leader</v>
          </cell>
          <cell r="F292" t="str">
            <v>Kathleen Wang</v>
          </cell>
          <cell r="G292" t="str">
            <v>317 Russell Street</v>
          </cell>
          <cell r="H292" t="str">
            <v/>
          </cell>
          <cell r="I292" t="str">
            <v>Hadley</v>
          </cell>
          <cell r="J292" t="str">
            <v>MA</v>
          </cell>
          <cell r="K292" t="str">
            <v>01035</v>
          </cell>
          <cell r="L292" t="str">
            <v>Beth O'Connell</v>
          </cell>
          <cell r="M292" t="str">
            <v>781-338-3132</v>
          </cell>
          <cell r="N292" t="str">
            <v>elizabeth.a.o'connell@mass.gov</v>
          </cell>
          <cell r="P292">
            <v>17</v>
          </cell>
          <cell r="Q292">
            <v>534</v>
          </cell>
          <cell r="R292">
            <v>0</v>
          </cell>
          <cell r="S292" t="str">
            <v>No</v>
          </cell>
          <cell r="T292" t="str">
            <v>Yes</v>
          </cell>
          <cell r="U292" t="str">
            <v>No</v>
          </cell>
        </row>
        <row r="293">
          <cell r="A293">
            <v>293</v>
          </cell>
          <cell r="B293" t="str">
            <v>04790000</v>
          </cell>
          <cell r="C293" t="str">
            <v>Pioneer Valley Performing Arts Charter Public (District)</v>
          </cell>
          <cell r="D293" t="str">
            <v>Charter District</v>
          </cell>
          <cell r="E293" t="str">
            <v>Charter School Leader</v>
          </cell>
          <cell r="F293" t="str">
            <v>Marc Kenen</v>
          </cell>
          <cell r="G293" t="str">
            <v>15 Mulligan Drive</v>
          </cell>
          <cell r="H293" t="str">
            <v/>
          </cell>
          <cell r="I293" t="str">
            <v>South Hadley</v>
          </cell>
          <cell r="J293" t="str">
            <v>MA</v>
          </cell>
          <cell r="K293" t="str">
            <v>01075</v>
          </cell>
          <cell r="L293" t="str">
            <v>Beth O'Connell</v>
          </cell>
          <cell r="M293" t="str">
            <v>781-338-3132</v>
          </cell>
          <cell r="N293" t="str">
            <v>elizabeth.a.o'connell@mass.gov</v>
          </cell>
          <cell r="P293">
            <v>1</v>
          </cell>
          <cell r="Q293">
            <v>394</v>
          </cell>
          <cell r="R293">
            <v>1</v>
          </cell>
          <cell r="S293" t="str">
            <v>No</v>
          </cell>
          <cell r="T293" t="str">
            <v>No</v>
          </cell>
          <cell r="U293" t="str">
            <v>No</v>
          </cell>
        </row>
        <row r="294">
          <cell r="A294">
            <v>294</v>
          </cell>
          <cell r="B294" t="str">
            <v>02360000</v>
          </cell>
          <cell r="C294" t="str">
            <v>Pittsfield</v>
          </cell>
          <cell r="D294" t="str">
            <v>Public School District</v>
          </cell>
          <cell r="E294" t="str">
            <v>Superintendent</v>
          </cell>
          <cell r="F294" t="str">
            <v>Jason Mccandless</v>
          </cell>
          <cell r="G294" t="str">
            <v>269 First Street</v>
          </cell>
          <cell r="H294" t="str">
            <v/>
          </cell>
          <cell r="I294" t="str">
            <v>Pittsfield</v>
          </cell>
          <cell r="J294" t="str">
            <v>MA</v>
          </cell>
          <cell r="K294" t="str">
            <v>01201</v>
          </cell>
          <cell r="L294" t="str">
            <v>Beth O'Connell</v>
          </cell>
          <cell r="M294" t="str">
            <v>781-338-3132</v>
          </cell>
          <cell r="N294" t="str">
            <v>elizabeth.a.o'connell@mass.gov</v>
          </cell>
          <cell r="P294">
            <v>268</v>
          </cell>
          <cell r="Q294">
            <v>5180</v>
          </cell>
          <cell r="R294">
            <v>97</v>
          </cell>
          <cell r="S294" t="str">
            <v>Yes</v>
          </cell>
          <cell r="T294" t="str">
            <v>No</v>
          </cell>
          <cell r="U294" t="str">
            <v>No</v>
          </cell>
        </row>
        <row r="295">
          <cell r="A295">
            <v>295</v>
          </cell>
          <cell r="B295" t="str">
            <v>02380000</v>
          </cell>
          <cell r="C295" t="str">
            <v>Plainville</v>
          </cell>
          <cell r="D295" t="str">
            <v>Public School District</v>
          </cell>
          <cell r="E295" t="str">
            <v>Superintendent</v>
          </cell>
          <cell r="F295" t="str">
            <v>David Raiche</v>
          </cell>
          <cell r="G295" t="str">
            <v>68 Messenger Street</v>
          </cell>
          <cell r="H295" t="str">
            <v/>
          </cell>
          <cell r="I295" t="str">
            <v>Plainville</v>
          </cell>
          <cell r="J295" t="str">
            <v>MA</v>
          </cell>
          <cell r="K295" t="str">
            <v>02762</v>
          </cell>
          <cell r="L295" t="str">
            <v>Sue Mazzarella</v>
          </cell>
          <cell r="M295" t="str">
            <v>781-338-3587</v>
          </cell>
          <cell r="N295" t="str">
            <v>susan.mazzarella@mass.gov</v>
          </cell>
          <cell r="P295">
            <v>23</v>
          </cell>
          <cell r="Q295">
            <v>662</v>
          </cell>
          <cell r="R295">
            <v>1</v>
          </cell>
          <cell r="S295" t="str">
            <v>Yes</v>
          </cell>
          <cell r="T295" t="str">
            <v>No</v>
          </cell>
          <cell r="U295" t="str">
            <v>No</v>
          </cell>
        </row>
        <row r="296">
          <cell r="A296">
            <v>296</v>
          </cell>
          <cell r="B296" t="str">
            <v>02390000</v>
          </cell>
          <cell r="C296" t="str">
            <v>Plymouth</v>
          </cell>
          <cell r="D296" t="str">
            <v>Public School District</v>
          </cell>
          <cell r="E296" t="str">
            <v>Superintendent</v>
          </cell>
          <cell r="F296" t="str">
            <v>Gary Maestas</v>
          </cell>
          <cell r="G296" t="str">
            <v>11 Lincoln Street</v>
          </cell>
          <cell r="H296" t="str">
            <v/>
          </cell>
          <cell r="I296" t="str">
            <v>Plymouth</v>
          </cell>
          <cell r="J296" t="str">
            <v>MA</v>
          </cell>
          <cell r="K296" t="str">
            <v>02360</v>
          </cell>
          <cell r="L296" t="str">
            <v>Sue Mazzarella</v>
          </cell>
          <cell r="M296" t="str">
            <v>781-338-3587</v>
          </cell>
          <cell r="N296" t="str">
            <v>susan.mazzarella@mass.gov</v>
          </cell>
          <cell r="P296">
            <v>194</v>
          </cell>
          <cell r="Q296">
            <v>7240</v>
          </cell>
          <cell r="R296">
            <v>68</v>
          </cell>
          <cell r="S296" t="str">
            <v>Yes</v>
          </cell>
          <cell r="T296" t="str">
            <v>No</v>
          </cell>
          <cell r="U296" t="str">
            <v>Yes</v>
          </cell>
        </row>
        <row r="297">
          <cell r="A297">
            <v>297</v>
          </cell>
          <cell r="B297" t="str">
            <v>02400000</v>
          </cell>
          <cell r="C297" t="str">
            <v>Plympton</v>
          </cell>
          <cell r="D297" t="str">
            <v>Public School District</v>
          </cell>
          <cell r="E297" t="str">
            <v>Superintendent</v>
          </cell>
          <cell r="F297" t="str">
            <v>Joy Blackwood</v>
          </cell>
          <cell r="G297" t="str">
            <v>250 Pembroke Street</v>
          </cell>
          <cell r="H297" t="str">
            <v/>
          </cell>
          <cell r="I297" t="str">
            <v>Kingston</v>
          </cell>
          <cell r="J297" t="str">
            <v>MA</v>
          </cell>
          <cell r="K297" t="str">
            <v>02364</v>
          </cell>
          <cell r="L297" t="str">
            <v>Nancy Labrie</v>
          </cell>
          <cell r="M297" t="str">
            <v>781-338-3536</v>
          </cell>
          <cell r="N297" t="str">
            <v>nancy.h.labrie@mass.gov</v>
          </cell>
          <cell r="P297">
            <v>1</v>
          </cell>
          <cell r="Q297">
            <v>219</v>
          </cell>
          <cell r="R297">
            <v>0</v>
          </cell>
          <cell r="S297" t="str">
            <v>No</v>
          </cell>
          <cell r="T297" t="str">
            <v>No</v>
          </cell>
          <cell r="U297" t="str">
            <v>No</v>
          </cell>
        </row>
        <row r="298">
          <cell r="A298">
            <v>298</v>
          </cell>
          <cell r="B298" t="str">
            <v>04870000</v>
          </cell>
          <cell r="C298" t="str">
            <v>Prospect Hill Academy Charter (District)</v>
          </cell>
          <cell r="D298" t="str">
            <v>Charter District</v>
          </cell>
          <cell r="E298" t="str">
            <v>Charter School Leader</v>
          </cell>
          <cell r="F298" t="str">
            <v>Angela Allen</v>
          </cell>
          <cell r="G298" t="str">
            <v>50 Essex Street</v>
          </cell>
          <cell r="H298" t="str">
            <v/>
          </cell>
          <cell r="I298" t="str">
            <v>Cambridge</v>
          </cell>
          <cell r="J298" t="str">
            <v>MA</v>
          </cell>
          <cell r="K298" t="str">
            <v>02139</v>
          </cell>
          <cell r="L298" t="str">
            <v>Alex Lilley</v>
          </cell>
          <cell r="M298" t="str">
            <v>781-338-6212</v>
          </cell>
          <cell r="N298" t="str">
            <v>alex.j.lilley@mass.gov</v>
          </cell>
          <cell r="P298">
            <v>155</v>
          </cell>
          <cell r="Q298">
            <v>1100</v>
          </cell>
          <cell r="R298">
            <v>16</v>
          </cell>
          <cell r="S298" t="str">
            <v>Yes</v>
          </cell>
          <cell r="T298" t="str">
            <v>No</v>
          </cell>
          <cell r="U298" t="str">
            <v>No</v>
          </cell>
        </row>
        <row r="299">
          <cell r="A299">
            <v>299</v>
          </cell>
          <cell r="B299" t="str">
            <v>02420000</v>
          </cell>
          <cell r="C299" t="str">
            <v>Provincetown</v>
          </cell>
          <cell r="D299" t="str">
            <v>Public School District</v>
          </cell>
          <cell r="E299" t="str">
            <v>Superintendent</v>
          </cell>
          <cell r="F299" t="str">
            <v>Beth Singer</v>
          </cell>
          <cell r="G299" t="str">
            <v>12 Winslow Street</v>
          </cell>
          <cell r="H299" t="str">
            <v/>
          </cell>
          <cell r="I299" t="str">
            <v>Provincetown</v>
          </cell>
          <cell r="J299" t="str">
            <v>MA</v>
          </cell>
          <cell r="K299" t="str">
            <v>02657</v>
          </cell>
          <cell r="L299" t="str">
            <v>Colleen Holforty</v>
          </cell>
          <cell r="M299" t="str">
            <v>781-338-3522</v>
          </cell>
          <cell r="N299" t="str">
            <v>colleen.e.holforty@mass.gov</v>
          </cell>
          <cell r="P299">
            <v>26</v>
          </cell>
          <cell r="Q299">
            <v>111</v>
          </cell>
          <cell r="R299">
            <v>16</v>
          </cell>
          <cell r="S299" t="str">
            <v>No</v>
          </cell>
          <cell r="T299" t="str">
            <v>Yes</v>
          </cell>
          <cell r="U299" t="str">
            <v>No</v>
          </cell>
        </row>
        <row r="300">
          <cell r="A300">
            <v>300</v>
          </cell>
          <cell r="B300" t="str">
            <v>07530000</v>
          </cell>
          <cell r="C300" t="str">
            <v>Quabbin</v>
          </cell>
          <cell r="D300" t="str">
            <v>Public School District</v>
          </cell>
          <cell r="E300" t="str">
            <v>Superintendent</v>
          </cell>
          <cell r="F300" t="str">
            <v>Sheila Muir</v>
          </cell>
          <cell r="G300" t="str">
            <v>872 South Street</v>
          </cell>
          <cell r="H300" t="str">
            <v/>
          </cell>
          <cell r="I300" t="str">
            <v>Barre</v>
          </cell>
          <cell r="J300" t="str">
            <v>MA</v>
          </cell>
          <cell r="K300" t="str">
            <v>01005</v>
          </cell>
          <cell r="L300" t="str">
            <v>Russ Fleming</v>
          </cell>
          <cell r="M300" t="str">
            <v>781-338-6259</v>
          </cell>
          <cell r="N300" t="str">
            <v>russellw.fleming@mass.gov</v>
          </cell>
          <cell r="P300">
            <v>6</v>
          </cell>
          <cell r="Q300">
            <v>2103</v>
          </cell>
          <cell r="R300">
            <v>8</v>
          </cell>
          <cell r="S300" t="str">
            <v>Yes</v>
          </cell>
          <cell r="T300" t="str">
            <v>No</v>
          </cell>
          <cell r="U300" t="str">
            <v>Yes</v>
          </cell>
        </row>
        <row r="301">
          <cell r="A301">
            <v>301</v>
          </cell>
          <cell r="B301" t="str">
            <v>07780000</v>
          </cell>
          <cell r="C301" t="str">
            <v>Quaboag Regional</v>
          </cell>
          <cell r="D301" t="str">
            <v>Public School District</v>
          </cell>
          <cell r="E301" t="str">
            <v>Superintendent</v>
          </cell>
          <cell r="F301" t="str">
            <v>Brett Kustigian</v>
          </cell>
          <cell r="G301" t="str">
            <v>284 Old West Brookfield Road</v>
          </cell>
          <cell r="H301" t="str">
            <v>PO Box 1538</v>
          </cell>
          <cell r="I301" t="str">
            <v>Warren</v>
          </cell>
          <cell r="J301" t="str">
            <v>MA</v>
          </cell>
          <cell r="K301" t="str">
            <v>01083</v>
          </cell>
          <cell r="L301" t="str">
            <v>Sue Mazzarella</v>
          </cell>
          <cell r="M301" t="str">
            <v>781-338-3587</v>
          </cell>
          <cell r="N301" t="str">
            <v>susan.mazzarella@mass.gov</v>
          </cell>
          <cell r="P301">
            <v>17</v>
          </cell>
          <cell r="Q301">
            <v>1186</v>
          </cell>
          <cell r="R301">
            <v>8</v>
          </cell>
          <cell r="S301" t="str">
            <v>Yes</v>
          </cell>
          <cell r="T301" t="str">
            <v>No</v>
          </cell>
          <cell r="U301" t="str">
            <v>No</v>
          </cell>
        </row>
        <row r="302">
          <cell r="A302">
            <v>302</v>
          </cell>
          <cell r="B302" t="str">
            <v>02430000</v>
          </cell>
          <cell r="C302" t="str">
            <v>Quincy</v>
          </cell>
          <cell r="D302" t="str">
            <v>Public School District</v>
          </cell>
          <cell r="E302" t="str">
            <v>Superintendent</v>
          </cell>
          <cell r="F302" t="str">
            <v>Richard Decristofaro</v>
          </cell>
          <cell r="G302" t="str">
            <v>34 Coddington Street</v>
          </cell>
          <cell r="H302" t="str">
            <v/>
          </cell>
          <cell r="I302" t="str">
            <v>Quincy</v>
          </cell>
          <cell r="J302" t="str">
            <v>MA</v>
          </cell>
          <cell r="K302" t="str">
            <v>02169</v>
          </cell>
          <cell r="L302" t="str">
            <v>Nancy Labrie</v>
          </cell>
          <cell r="M302" t="str">
            <v>781-338-3536</v>
          </cell>
          <cell r="N302" t="str">
            <v>nancy.h.labrie@mass.gov</v>
          </cell>
          <cell r="P302">
            <v>1611</v>
          </cell>
          <cell r="Q302">
            <v>9417</v>
          </cell>
          <cell r="R302">
            <v>169</v>
          </cell>
          <cell r="S302" t="str">
            <v>Yes</v>
          </cell>
          <cell r="T302" t="str">
            <v>Yes</v>
          </cell>
          <cell r="U302" t="str">
            <v>No</v>
          </cell>
        </row>
        <row r="303">
          <cell r="A303">
            <v>303</v>
          </cell>
          <cell r="B303" t="str">
            <v>07550000</v>
          </cell>
          <cell r="C303" t="str">
            <v>Ralph C Mahar</v>
          </cell>
          <cell r="D303" t="str">
            <v>Public School District</v>
          </cell>
          <cell r="E303" t="str">
            <v>Superintendent</v>
          </cell>
          <cell r="F303" t="str">
            <v>Tari Thomas</v>
          </cell>
          <cell r="G303" t="str">
            <v>507 South Main Street</v>
          </cell>
          <cell r="H303" t="str">
            <v/>
          </cell>
          <cell r="I303" t="str">
            <v>Orange</v>
          </cell>
          <cell r="J303" t="str">
            <v>MA</v>
          </cell>
          <cell r="K303" t="str">
            <v>01364</v>
          </cell>
          <cell r="L303" t="str">
            <v>Julia Foodman</v>
          </cell>
          <cell r="M303" t="str">
            <v>781-338-3577</v>
          </cell>
          <cell r="N303" t="str">
            <v>julia.b.foodman@mass.gov</v>
          </cell>
          <cell r="P303">
            <v>5</v>
          </cell>
          <cell r="Q303">
            <v>651</v>
          </cell>
          <cell r="R303">
            <v>5</v>
          </cell>
          <cell r="S303" t="str">
            <v>No</v>
          </cell>
          <cell r="T303" t="str">
            <v>No</v>
          </cell>
          <cell r="U303" t="str">
            <v>No</v>
          </cell>
        </row>
        <row r="304">
          <cell r="A304">
            <v>304</v>
          </cell>
          <cell r="B304" t="str">
            <v>02440000</v>
          </cell>
          <cell r="C304" t="str">
            <v>Randolph</v>
          </cell>
          <cell r="D304" t="str">
            <v>Public School District</v>
          </cell>
          <cell r="E304" t="str">
            <v>Superintendent</v>
          </cell>
          <cell r="F304" t="str">
            <v>Thea Stovell</v>
          </cell>
          <cell r="G304" t="str">
            <v>40 Highland Avenue</v>
          </cell>
          <cell r="H304" t="str">
            <v/>
          </cell>
          <cell r="I304" t="str">
            <v>Randolph</v>
          </cell>
          <cell r="J304" t="str">
            <v>MA</v>
          </cell>
          <cell r="K304" t="str">
            <v>02368</v>
          </cell>
          <cell r="L304" t="str">
            <v>Russ Fleming</v>
          </cell>
          <cell r="M304" t="str">
            <v>781-338-6259</v>
          </cell>
          <cell r="N304" t="str">
            <v>russellw.fleming@mass.gov</v>
          </cell>
          <cell r="P304">
            <v>472</v>
          </cell>
          <cell r="Q304">
            <v>2745</v>
          </cell>
          <cell r="R304">
            <v>39</v>
          </cell>
          <cell r="S304" t="str">
            <v>Yes</v>
          </cell>
          <cell r="T304" t="str">
            <v>No</v>
          </cell>
          <cell r="U304" t="str">
            <v>No</v>
          </cell>
        </row>
        <row r="305">
          <cell r="A305">
            <v>305</v>
          </cell>
          <cell r="B305" t="str">
            <v>02460000</v>
          </cell>
          <cell r="C305" t="str">
            <v>Reading</v>
          </cell>
          <cell r="D305" t="str">
            <v>Public School District</v>
          </cell>
          <cell r="E305" t="str">
            <v>Superintendent</v>
          </cell>
          <cell r="F305" t="str">
            <v>John Doherty</v>
          </cell>
          <cell r="G305" t="str">
            <v>82 Oakland Road</v>
          </cell>
          <cell r="H305" t="str">
            <v/>
          </cell>
          <cell r="I305" t="str">
            <v>Reading</v>
          </cell>
          <cell r="J305" t="str">
            <v>MA</v>
          </cell>
          <cell r="K305" t="str">
            <v>01867</v>
          </cell>
          <cell r="L305" t="str">
            <v>Julia Foodman</v>
          </cell>
          <cell r="M305" t="str">
            <v>781-338-3577</v>
          </cell>
          <cell r="N305" t="str">
            <v>julia.b.foodman@mass.gov</v>
          </cell>
          <cell r="P305">
            <v>53</v>
          </cell>
          <cell r="Q305">
            <v>4087</v>
          </cell>
          <cell r="R305">
            <v>9</v>
          </cell>
          <cell r="S305" t="str">
            <v>Yes</v>
          </cell>
          <cell r="T305" t="str">
            <v>No</v>
          </cell>
          <cell r="U305" t="str">
            <v>No</v>
          </cell>
        </row>
        <row r="306">
          <cell r="A306">
            <v>306</v>
          </cell>
          <cell r="B306" t="str">
            <v>02480000</v>
          </cell>
          <cell r="C306" t="str">
            <v>Revere</v>
          </cell>
          <cell r="D306" t="str">
            <v>Public School District</v>
          </cell>
          <cell r="E306" t="str">
            <v>Superintendent</v>
          </cell>
          <cell r="F306" t="str">
            <v>Dianne Kelly</v>
          </cell>
          <cell r="G306" t="str">
            <v>101 School Street</v>
          </cell>
          <cell r="H306" t="str">
            <v/>
          </cell>
          <cell r="I306" t="str">
            <v>Revere</v>
          </cell>
          <cell r="J306" t="str">
            <v>MA</v>
          </cell>
          <cell r="K306" t="str">
            <v>02151</v>
          </cell>
          <cell r="L306" t="str">
            <v>Beth O'Connell</v>
          </cell>
          <cell r="M306" t="str">
            <v>781-338-3132</v>
          </cell>
          <cell r="N306" t="str">
            <v>elizabeth.a.o'connell@mass.gov</v>
          </cell>
          <cell r="P306">
            <v>1785</v>
          </cell>
          <cell r="Q306">
            <v>7429</v>
          </cell>
          <cell r="R306">
            <v>178</v>
          </cell>
          <cell r="S306" t="str">
            <v>Yes</v>
          </cell>
          <cell r="T306" t="str">
            <v>No</v>
          </cell>
          <cell r="U306" t="str">
            <v>No</v>
          </cell>
        </row>
        <row r="307">
          <cell r="A307">
            <v>307</v>
          </cell>
          <cell r="B307" t="str">
            <v>02490000</v>
          </cell>
          <cell r="C307" t="str">
            <v>Richmond</v>
          </cell>
          <cell r="D307" t="str">
            <v>Public School District</v>
          </cell>
          <cell r="E307" t="str">
            <v>Superintendent</v>
          </cell>
          <cell r="F307" t="str">
            <v>Peter Dillon</v>
          </cell>
          <cell r="G307" t="str">
            <v>1831 State Road</v>
          </cell>
          <cell r="H307" t="str">
            <v/>
          </cell>
          <cell r="I307" t="str">
            <v>Richmond</v>
          </cell>
          <cell r="J307" t="str">
            <v>MA</v>
          </cell>
          <cell r="K307" t="str">
            <v>01254</v>
          </cell>
          <cell r="L307" t="str">
            <v>Julia Foodman</v>
          </cell>
          <cell r="M307" t="str">
            <v>781-338-3577</v>
          </cell>
          <cell r="N307" t="str">
            <v>julia.b.foodman@mass.gov</v>
          </cell>
          <cell r="P307">
            <v>0</v>
          </cell>
          <cell r="Q307">
            <v>155</v>
          </cell>
          <cell r="R307">
            <v>0</v>
          </cell>
          <cell r="S307" t="str">
            <v>Yes</v>
          </cell>
          <cell r="T307" t="str">
            <v>No</v>
          </cell>
          <cell r="U307" t="str">
            <v>No</v>
          </cell>
        </row>
        <row r="308">
          <cell r="A308">
            <v>308</v>
          </cell>
          <cell r="B308" t="str">
            <v>04830000</v>
          </cell>
          <cell r="C308" t="str">
            <v>Rising Tide Charter Public (District)</v>
          </cell>
          <cell r="D308" t="str">
            <v>Charter District</v>
          </cell>
          <cell r="E308" t="str">
            <v>Charter School Leader</v>
          </cell>
          <cell r="F308" t="str">
            <v>Michael O'Keefe</v>
          </cell>
          <cell r="G308" t="str">
            <v>59 Armstrong Road</v>
          </cell>
          <cell r="H308" t="str">
            <v/>
          </cell>
          <cell r="I308" t="str">
            <v>Plymouth</v>
          </cell>
          <cell r="J308" t="str">
            <v>MA</v>
          </cell>
          <cell r="K308" t="str">
            <v>02360</v>
          </cell>
          <cell r="L308" t="str">
            <v>Colleen Holforty</v>
          </cell>
          <cell r="M308" t="str">
            <v>781-338-3522</v>
          </cell>
          <cell r="N308" t="str">
            <v>colleen.e.holforty@mass.gov</v>
          </cell>
          <cell r="P308">
            <v>1</v>
          </cell>
          <cell r="Q308">
            <v>642</v>
          </cell>
          <cell r="R308">
            <v>1</v>
          </cell>
          <cell r="S308" t="str">
            <v>No</v>
          </cell>
          <cell r="T308" t="str">
            <v>No</v>
          </cell>
          <cell r="U308" t="str">
            <v>No</v>
          </cell>
        </row>
        <row r="309">
          <cell r="A309">
            <v>309</v>
          </cell>
          <cell r="B309" t="str">
            <v>04820000</v>
          </cell>
          <cell r="C309" t="str">
            <v>River Valley Charter (District)</v>
          </cell>
          <cell r="D309" t="str">
            <v>Charter District</v>
          </cell>
          <cell r="E309" t="str">
            <v>Charter School Leader</v>
          </cell>
          <cell r="F309" t="str">
            <v>Andrew Willemsen</v>
          </cell>
          <cell r="G309" t="str">
            <v>2 Perry Way</v>
          </cell>
          <cell r="H309" t="str">
            <v/>
          </cell>
          <cell r="I309" t="str">
            <v>Newburyport</v>
          </cell>
          <cell r="J309" t="str">
            <v>MA</v>
          </cell>
          <cell r="K309" t="str">
            <v>01950</v>
          </cell>
          <cell r="L309" t="str">
            <v>Ellie Rounds-Bloom</v>
          </cell>
          <cell r="M309" t="str">
            <v>781-338-3128</v>
          </cell>
          <cell r="N309" t="str">
            <v>eleanor.rounds@mass.gov</v>
          </cell>
          <cell r="P309">
            <v>0</v>
          </cell>
          <cell r="Q309">
            <v>288</v>
          </cell>
          <cell r="R309">
            <v>0</v>
          </cell>
          <cell r="S309" t="str">
            <v>No</v>
          </cell>
          <cell r="T309" t="str">
            <v>No</v>
          </cell>
          <cell r="U309" t="str">
            <v>No</v>
          </cell>
        </row>
        <row r="310">
          <cell r="A310">
            <v>310</v>
          </cell>
          <cell r="B310" t="str">
            <v>02500000</v>
          </cell>
          <cell r="C310" t="str">
            <v>Rochester</v>
          </cell>
          <cell r="D310" t="str">
            <v>Public School District</v>
          </cell>
          <cell r="E310" t="str">
            <v>Superintendent</v>
          </cell>
          <cell r="F310" t="str">
            <v>Douglas White</v>
          </cell>
          <cell r="G310" t="str">
            <v>135 Marion Rd</v>
          </cell>
          <cell r="H310" t="str">
            <v/>
          </cell>
          <cell r="I310" t="str">
            <v>Mattapoisett</v>
          </cell>
          <cell r="J310" t="str">
            <v>MA</v>
          </cell>
          <cell r="K310" t="str">
            <v>02739</v>
          </cell>
          <cell r="L310" t="str">
            <v>Colleen Holforty</v>
          </cell>
          <cell r="M310" t="str">
            <v>781-338-3522</v>
          </cell>
          <cell r="N310" t="str">
            <v>colleen.e.holforty@mass.gov</v>
          </cell>
          <cell r="P310">
            <v>0</v>
          </cell>
          <cell r="Q310">
            <v>485</v>
          </cell>
          <cell r="R310">
            <v>0</v>
          </cell>
          <cell r="S310" t="str">
            <v>No</v>
          </cell>
          <cell r="T310" t="str">
            <v>No</v>
          </cell>
          <cell r="U310" t="str">
            <v>No</v>
          </cell>
        </row>
        <row r="311">
          <cell r="A311">
            <v>311</v>
          </cell>
          <cell r="B311" t="str">
            <v>02510000</v>
          </cell>
          <cell r="C311" t="str">
            <v>Rockland</v>
          </cell>
          <cell r="D311" t="str">
            <v>Public School District</v>
          </cell>
          <cell r="E311" t="str">
            <v>Superintendent</v>
          </cell>
          <cell r="F311" t="str">
            <v>Alan Cron</v>
          </cell>
          <cell r="G311" t="str">
            <v>34 MacKinlay Way</v>
          </cell>
          <cell r="H311" t="str">
            <v/>
          </cell>
          <cell r="I311" t="str">
            <v>Rockland</v>
          </cell>
          <cell r="J311" t="str">
            <v>MA</v>
          </cell>
          <cell r="K311" t="str">
            <v>02370</v>
          </cell>
          <cell r="L311" t="str">
            <v>Ellie Rounds-Bloom</v>
          </cell>
          <cell r="M311" t="str">
            <v>781-338-3128</v>
          </cell>
          <cell r="N311" t="str">
            <v>eleanor.rounds@mass.gov</v>
          </cell>
          <cell r="P311">
            <v>187</v>
          </cell>
          <cell r="Q311">
            <v>2232</v>
          </cell>
          <cell r="R311">
            <v>21</v>
          </cell>
          <cell r="S311" t="str">
            <v>Yes</v>
          </cell>
          <cell r="T311" t="str">
            <v>No</v>
          </cell>
          <cell r="U311" t="str">
            <v>No</v>
          </cell>
        </row>
        <row r="312">
          <cell r="A312">
            <v>312</v>
          </cell>
          <cell r="B312" t="str">
            <v>02520000</v>
          </cell>
          <cell r="C312" t="str">
            <v>Rockport</v>
          </cell>
          <cell r="D312" t="str">
            <v>Public School District</v>
          </cell>
          <cell r="E312" t="str">
            <v>Superintendent</v>
          </cell>
          <cell r="F312" t="str">
            <v>Robert Liebow</v>
          </cell>
          <cell r="G312" t="str">
            <v>24 Jerdens Lane</v>
          </cell>
          <cell r="H312" t="str">
            <v/>
          </cell>
          <cell r="I312" t="str">
            <v>Rockport</v>
          </cell>
          <cell r="J312" t="str">
            <v>MA</v>
          </cell>
          <cell r="K312" t="str">
            <v>01966</v>
          </cell>
          <cell r="L312" t="str">
            <v>Colleen Holforty</v>
          </cell>
          <cell r="M312" t="str">
            <v>781-338-3522</v>
          </cell>
          <cell r="N312" t="str">
            <v>colleen.e.holforty@mass.gov</v>
          </cell>
          <cell r="P312">
            <v>8</v>
          </cell>
          <cell r="Q312">
            <v>840</v>
          </cell>
          <cell r="R312">
            <v>0</v>
          </cell>
          <cell r="S312" t="str">
            <v>Yes</v>
          </cell>
          <cell r="T312" t="str">
            <v>No</v>
          </cell>
          <cell r="U312" t="str">
            <v>No</v>
          </cell>
        </row>
        <row r="313">
          <cell r="A313">
            <v>313</v>
          </cell>
          <cell r="B313" t="str">
            <v>02530000</v>
          </cell>
          <cell r="C313" t="str">
            <v>Rowe</v>
          </cell>
          <cell r="D313" t="str">
            <v>Public School District</v>
          </cell>
          <cell r="E313" t="str">
            <v>Superintendent</v>
          </cell>
          <cell r="F313" t="str">
            <v>John Franzoni</v>
          </cell>
          <cell r="G313" t="str">
            <v>86 Pond Road</v>
          </cell>
          <cell r="H313" t="str">
            <v/>
          </cell>
          <cell r="I313" t="str">
            <v>Rowe</v>
          </cell>
          <cell r="J313" t="str">
            <v>MA</v>
          </cell>
          <cell r="K313" t="str">
            <v>01367</v>
          </cell>
          <cell r="L313" t="str">
            <v>Sue Mazzarella</v>
          </cell>
          <cell r="M313" t="str">
            <v>781-338-3587</v>
          </cell>
          <cell r="N313" t="str">
            <v>susan.mazzarella@mass.gov</v>
          </cell>
          <cell r="P313">
            <v>0</v>
          </cell>
          <cell r="Q313">
            <v>63</v>
          </cell>
          <cell r="R313">
            <v>0</v>
          </cell>
          <cell r="S313" t="str">
            <v>Yes</v>
          </cell>
          <cell r="T313" t="str">
            <v>No</v>
          </cell>
          <cell r="U313" t="str">
            <v>No</v>
          </cell>
        </row>
        <row r="314">
          <cell r="A314">
            <v>314</v>
          </cell>
          <cell r="B314" t="str">
            <v>04840000</v>
          </cell>
          <cell r="C314" t="str">
            <v>Roxbury Preparatory Charter (District)</v>
          </cell>
          <cell r="D314" t="str">
            <v>Charter District</v>
          </cell>
          <cell r="E314" t="str">
            <v>Charter School Leader</v>
          </cell>
          <cell r="F314" t="str">
            <v>Kate Armstrong</v>
          </cell>
          <cell r="G314" t="str">
            <v>120 Fisher Avenue</v>
          </cell>
          <cell r="H314" t="str">
            <v/>
          </cell>
          <cell r="I314" t="str">
            <v>Roxbury</v>
          </cell>
          <cell r="J314" t="str">
            <v>MA</v>
          </cell>
          <cell r="K314" t="str">
            <v>02120</v>
          </cell>
          <cell r="L314" t="str">
            <v>Nancy Labrie</v>
          </cell>
          <cell r="M314" t="str">
            <v>781-338-3536</v>
          </cell>
          <cell r="N314" t="str">
            <v>nancy.h.labrie@mass.gov</v>
          </cell>
          <cell r="P314">
            <v>220</v>
          </cell>
          <cell r="Q314">
            <v>1525</v>
          </cell>
          <cell r="R314">
            <v>27</v>
          </cell>
          <cell r="S314" t="str">
            <v>No</v>
          </cell>
          <cell r="T314" t="str">
            <v>Yes</v>
          </cell>
          <cell r="U314" t="str">
            <v>No</v>
          </cell>
        </row>
        <row r="315">
          <cell r="A315">
            <v>315</v>
          </cell>
          <cell r="B315" t="str">
            <v>04410000</v>
          </cell>
          <cell r="C315" t="str">
            <v>Sabis International Charter (District)</v>
          </cell>
          <cell r="D315" t="str">
            <v>Charter District</v>
          </cell>
          <cell r="E315" t="str">
            <v>Charter School Leader</v>
          </cell>
          <cell r="F315" t="str">
            <v>Karen Reuter</v>
          </cell>
          <cell r="G315" t="str">
            <v>160 Joan Street</v>
          </cell>
          <cell r="H315" t="str">
            <v/>
          </cell>
          <cell r="I315" t="str">
            <v>Springfield</v>
          </cell>
          <cell r="J315" t="str">
            <v>MA</v>
          </cell>
          <cell r="K315" t="str">
            <v>01129</v>
          </cell>
          <cell r="L315" t="str">
            <v>Alex Lilley</v>
          </cell>
          <cell r="M315" t="str">
            <v>781-338-6212</v>
          </cell>
          <cell r="N315" t="str">
            <v>alex.j.lilley@mass.gov</v>
          </cell>
          <cell r="P315">
            <v>113</v>
          </cell>
          <cell r="Q315">
            <v>1572</v>
          </cell>
          <cell r="R315">
            <v>0</v>
          </cell>
          <cell r="S315" t="str">
            <v>No</v>
          </cell>
          <cell r="T315" t="str">
            <v>No</v>
          </cell>
          <cell r="U315" t="str">
            <v>No</v>
          </cell>
        </row>
        <row r="316">
          <cell r="A316">
            <v>316</v>
          </cell>
          <cell r="B316" t="str">
            <v>02580000</v>
          </cell>
          <cell r="C316" t="str">
            <v>Salem</v>
          </cell>
          <cell r="D316" t="str">
            <v>Public School District</v>
          </cell>
          <cell r="E316" t="str">
            <v>Superintendent</v>
          </cell>
          <cell r="F316" t="str">
            <v>Mary Carbone</v>
          </cell>
          <cell r="G316" t="str">
            <v>29 Highland Avenue</v>
          </cell>
          <cell r="H316" t="str">
            <v/>
          </cell>
          <cell r="I316" t="str">
            <v>Salem</v>
          </cell>
          <cell r="J316" t="str">
            <v>MA</v>
          </cell>
          <cell r="K316" t="str">
            <v>01970</v>
          </cell>
          <cell r="L316" t="str">
            <v>Colleen Holforty</v>
          </cell>
          <cell r="M316" t="str">
            <v>781-338-3522</v>
          </cell>
          <cell r="N316" t="str">
            <v>colleen.e.holforty@mass.gov</v>
          </cell>
          <cell r="P316">
            <v>494</v>
          </cell>
          <cell r="Q316">
            <v>3578</v>
          </cell>
          <cell r="R316">
            <v>189</v>
          </cell>
          <cell r="S316" t="str">
            <v>Yes</v>
          </cell>
          <cell r="T316" t="str">
            <v>Yes</v>
          </cell>
          <cell r="U316" t="str">
            <v>No</v>
          </cell>
        </row>
        <row r="317">
          <cell r="A317">
            <v>317</v>
          </cell>
          <cell r="B317" t="str">
            <v>04850000</v>
          </cell>
          <cell r="C317" t="str">
            <v>Salem Academy Charter (District)</v>
          </cell>
          <cell r="D317" t="str">
            <v>Charter District</v>
          </cell>
          <cell r="E317" t="str">
            <v>Charter School Leader</v>
          </cell>
          <cell r="F317" t="str">
            <v>Kathy Egmont</v>
          </cell>
          <cell r="G317" t="str">
            <v>45 Congress Street</v>
          </cell>
          <cell r="H317" t="str">
            <v>c/o Shetland Pk</v>
          </cell>
          <cell r="I317" t="str">
            <v>Salem</v>
          </cell>
          <cell r="J317" t="str">
            <v>MA</v>
          </cell>
          <cell r="K317" t="str">
            <v>01970</v>
          </cell>
          <cell r="L317" t="str">
            <v>Colleen Holforty</v>
          </cell>
          <cell r="M317" t="str">
            <v>781-338-3522</v>
          </cell>
          <cell r="N317" t="str">
            <v>colleen.e.holforty@mass.gov</v>
          </cell>
          <cell r="P317">
            <v>21</v>
          </cell>
          <cell r="Q317">
            <v>491</v>
          </cell>
          <cell r="R317">
            <v>0</v>
          </cell>
          <cell r="S317" t="str">
            <v>Yes</v>
          </cell>
          <cell r="T317" t="str">
            <v>No</v>
          </cell>
          <cell r="U317" t="str">
            <v>No</v>
          </cell>
        </row>
        <row r="318">
          <cell r="A318">
            <v>318</v>
          </cell>
          <cell r="B318" t="str">
            <v>02610000</v>
          </cell>
          <cell r="C318" t="str">
            <v>Sandwich</v>
          </cell>
          <cell r="D318" t="str">
            <v>Public School District</v>
          </cell>
          <cell r="E318" t="str">
            <v>Superintendent</v>
          </cell>
          <cell r="F318" t="str">
            <v>Pamela Gould</v>
          </cell>
          <cell r="G318" t="str">
            <v>33 Water Street</v>
          </cell>
          <cell r="H318" t="str">
            <v/>
          </cell>
          <cell r="I318" t="str">
            <v>Sandwich</v>
          </cell>
          <cell r="J318" t="str">
            <v>MA</v>
          </cell>
          <cell r="K318" t="str">
            <v>02563</v>
          </cell>
          <cell r="L318" t="str">
            <v>Julia Foodman</v>
          </cell>
          <cell r="M318" t="str">
            <v>781-338-3577</v>
          </cell>
          <cell r="N318" t="str">
            <v>julia.b.foodman@mass.gov</v>
          </cell>
          <cell r="P318">
            <v>28</v>
          </cell>
          <cell r="Q318">
            <v>2449</v>
          </cell>
          <cell r="R318">
            <v>15</v>
          </cell>
          <cell r="S318" t="str">
            <v>No</v>
          </cell>
          <cell r="T318" t="str">
            <v>No</v>
          </cell>
          <cell r="U318" t="str">
            <v>No</v>
          </cell>
        </row>
        <row r="319">
          <cell r="A319">
            <v>319</v>
          </cell>
          <cell r="B319" t="str">
            <v>02620000</v>
          </cell>
          <cell r="C319" t="str">
            <v>Saugus</v>
          </cell>
          <cell r="D319" t="str">
            <v>Public School District</v>
          </cell>
          <cell r="E319" t="str">
            <v>Superintendent</v>
          </cell>
          <cell r="F319" t="str">
            <v>David DeRuosi</v>
          </cell>
          <cell r="G319" t="str">
            <v>23 Main Street</v>
          </cell>
          <cell r="H319" t="str">
            <v/>
          </cell>
          <cell r="I319" t="str">
            <v>Saugus</v>
          </cell>
          <cell r="J319" t="str">
            <v>MA</v>
          </cell>
          <cell r="K319" t="str">
            <v>01906</v>
          </cell>
          <cell r="L319" t="str">
            <v>Beth O'Connell</v>
          </cell>
          <cell r="M319" t="str">
            <v>781-338-3132</v>
          </cell>
          <cell r="N319" t="str">
            <v>elizabeth.a.o'connell@mass.gov</v>
          </cell>
          <cell r="P319">
            <v>190</v>
          </cell>
          <cell r="Q319">
            <v>2525</v>
          </cell>
          <cell r="R319">
            <v>16</v>
          </cell>
          <cell r="S319" t="str">
            <v>Yes</v>
          </cell>
          <cell r="T319" t="str">
            <v>Yes</v>
          </cell>
          <cell r="U319" t="str">
            <v>No</v>
          </cell>
        </row>
        <row r="320">
          <cell r="A320">
            <v>320</v>
          </cell>
          <cell r="B320" t="str">
            <v>02630000</v>
          </cell>
          <cell r="C320" t="str">
            <v>Savoy</v>
          </cell>
          <cell r="D320" t="str">
            <v>Public School District</v>
          </cell>
          <cell r="E320" t="str">
            <v>Superintendent</v>
          </cell>
          <cell r="F320" t="str">
            <v>Tracey Tierney</v>
          </cell>
          <cell r="G320" t="str">
            <v>26 Chapel Road</v>
          </cell>
          <cell r="H320" t="str">
            <v/>
          </cell>
          <cell r="I320" t="str">
            <v>Savoy</v>
          </cell>
          <cell r="J320" t="str">
            <v>MA</v>
          </cell>
          <cell r="K320" t="str">
            <v>01256</v>
          </cell>
          <cell r="L320" t="str">
            <v>Sue Mazzarella</v>
          </cell>
          <cell r="M320" t="str">
            <v>781-338-3587</v>
          </cell>
          <cell r="N320" t="str">
            <v>susan.mazzarella@mass.gov</v>
          </cell>
          <cell r="P320">
            <v>0</v>
          </cell>
          <cell r="Q320">
            <v>47</v>
          </cell>
          <cell r="R320">
            <v>0</v>
          </cell>
          <cell r="S320" t="str">
            <v>No</v>
          </cell>
          <cell r="T320" t="str">
            <v>No</v>
          </cell>
          <cell r="U320" t="str">
            <v>No</v>
          </cell>
        </row>
        <row r="321">
          <cell r="A321">
            <v>321</v>
          </cell>
          <cell r="B321" t="str">
            <v>02640000</v>
          </cell>
          <cell r="C321" t="str">
            <v>Scituate</v>
          </cell>
          <cell r="D321" t="str">
            <v>Public School District</v>
          </cell>
          <cell r="E321" t="str">
            <v>Superintendent</v>
          </cell>
          <cell r="F321" t="str">
            <v>Ronald Griffin</v>
          </cell>
          <cell r="G321" t="str">
            <v>606 C J Cushing Hwy</v>
          </cell>
          <cell r="H321" t="str">
            <v/>
          </cell>
          <cell r="I321" t="str">
            <v>Scituate</v>
          </cell>
          <cell r="J321" t="str">
            <v>MA</v>
          </cell>
          <cell r="K321" t="str">
            <v>02066</v>
          </cell>
          <cell r="L321" t="str">
            <v>Alex Lilley</v>
          </cell>
          <cell r="M321" t="str">
            <v>781-338-6212</v>
          </cell>
          <cell r="N321" t="str">
            <v>alex.j.lilley@mass.gov</v>
          </cell>
          <cell r="P321">
            <v>9</v>
          </cell>
          <cell r="Q321">
            <v>2933</v>
          </cell>
          <cell r="R321">
            <v>6</v>
          </cell>
          <cell r="S321" t="str">
            <v>Yes</v>
          </cell>
          <cell r="T321" t="str">
            <v>No</v>
          </cell>
          <cell r="U321" t="str">
            <v>No</v>
          </cell>
        </row>
        <row r="322">
          <cell r="A322">
            <v>322</v>
          </cell>
          <cell r="B322" t="str">
            <v>02650000</v>
          </cell>
          <cell r="C322" t="str">
            <v>Seekonk</v>
          </cell>
          <cell r="D322" t="str">
            <v>Public School District</v>
          </cell>
          <cell r="E322" t="str">
            <v>Superintendent</v>
          </cell>
          <cell r="F322" t="str">
            <v>Richard Drolet</v>
          </cell>
          <cell r="G322" t="str">
            <v>25 Water Lane</v>
          </cell>
          <cell r="H322" t="str">
            <v/>
          </cell>
          <cell r="I322" t="str">
            <v>Seekonk</v>
          </cell>
          <cell r="J322" t="str">
            <v>MA</v>
          </cell>
          <cell r="K322" t="str">
            <v>02771</v>
          </cell>
          <cell r="L322" t="str">
            <v>Ellie Rounds-Bloom</v>
          </cell>
          <cell r="M322" t="str">
            <v>781-338-3128</v>
          </cell>
          <cell r="N322" t="str">
            <v>eleanor.rounds@mass.gov</v>
          </cell>
          <cell r="P322">
            <v>74</v>
          </cell>
          <cell r="Q322">
            <v>2060</v>
          </cell>
          <cell r="R322">
            <v>25</v>
          </cell>
          <cell r="S322" t="str">
            <v>No</v>
          </cell>
          <cell r="T322" t="str">
            <v>No</v>
          </cell>
          <cell r="U322" t="str">
            <v>No</v>
          </cell>
        </row>
        <row r="323">
          <cell r="A323">
            <v>323</v>
          </cell>
          <cell r="B323" t="str">
            <v>05620000</v>
          </cell>
          <cell r="C323" t="str">
            <v>SEEM Collaborative</v>
          </cell>
          <cell r="D323" t="str">
            <v>Collaborative</v>
          </cell>
          <cell r="E323" t="str">
            <v>Superintendent</v>
          </cell>
          <cell r="F323" t="str">
            <v>Catherine L Lawson</v>
          </cell>
          <cell r="G323" t="str">
            <v>92 Montvale Ave</v>
          </cell>
          <cell r="H323" t="str">
            <v>Suite 3500</v>
          </cell>
          <cell r="I323" t="str">
            <v>Stoneham</v>
          </cell>
          <cell r="J323" t="str">
            <v>MA</v>
          </cell>
          <cell r="K323" t="str">
            <v>02180</v>
          </cell>
          <cell r="L323" t="str">
            <v>Beth O'Connell</v>
          </cell>
          <cell r="M323" t="str">
            <v>781-338-3132</v>
          </cell>
          <cell r="N323" t="str">
            <v>elizabeth.a.o'connell@mass.gov</v>
          </cell>
          <cell r="P323">
            <v>0</v>
          </cell>
          <cell r="Q323">
            <v>0</v>
          </cell>
          <cell r="R323">
            <v>0</v>
          </cell>
          <cell r="S323" t="str">
            <v>N/A</v>
          </cell>
          <cell r="T323" t="str">
            <v>No</v>
          </cell>
          <cell r="U323" t="str">
            <v>No</v>
          </cell>
        </row>
        <row r="324">
          <cell r="A324">
            <v>324</v>
          </cell>
          <cell r="B324" t="str">
            <v>02660000</v>
          </cell>
          <cell r="C324" t="str">
            <v>Sharon</v>
          </cell>
          <cell r="D324" t="str">
            <v>Public School District</v>
          </cell>
          <cell r="E324" t="str">
            <v>Superintendent</v>
          </cell>
          <cell r="F324" t="str">
            <v>Victoria Greer</v>
          </cell>
          <cell r="G324" t="str">
            <v>75 Mountain Street</v>
          </cell>
          <cell r="H324" t="str">
            <v/>
          </cell>
          <cell r="I324" t="str">
            <v>Sharon</v>
          </cell>
          <cell r="J324" t="str">
            <v>MA</v>
          </cell>
          <cell r="K324" t="str">
            <v>02067</v>
          </cell>
          <cell r="L324" t="str">
            <v>Colleen Holforty</v>
          </cell>
          <cell r="M324" t="str">
            <v>781-338-3522</v>
          </cell>
          <cell r="N324" t="str">
            <v>colleen.e.holforty@mass.gov</v>
          </cell>
          <cell r="P324">
            <v>141</v>
          </cell>
          <cell r="Q324">
            <v>3628</v>
          </cell>
          <cell r="R324">
            <v>4</v>
          </cell>
          <cell r="S324" t="str">
            <v>Yes</v>
          </cell>
          <cell r="T324" t="str">
            <v>No</v>
          </cell>
          <cell r="U324" t="str">
            <v>No</v>
          </cell>
        </row>
        <row r="325">
          <cell r="A325">
            <v>325</v>
          </cell>
          <cell r="B325" t="str">
            <v>08710000</v>
          </cell>
          <cell r="C325" t="str">
            <v>Shawsheen Valley Regional Vocational Technical</v>
          </cell>
          <cell r="D325" t="str">
            <v>Public School District</v>
          </cell>
          <cell r="E325" t="str">
            <v>Superintendent</v>
          </cell>
          <cell r="F325" t="str">
            <v>Melanie Hagman</v>
          </cell>
          <cell r="G325" t="str">
            <v>100 Cook Street</v>
          </cell>
          <cell r="H325" t="str">
            <v/>
          </cell>
          <cell r="I325" t="str">
            <v>Billerica</v>
          </cell>
          <cell r="J325" t="str">
            <v>MA</v>
          </cell>
          <cell r="K325" t="str">
            <v>01821</v>
          </cell>
          <cell r="L325" t="str">
            <v>Alex Chiu</v>
          </cell>
          <cell r="M325" t="str">
            <v>781-338-3586</v>
          </cell>
          <cell r="N325" t="str">
            <v>alexandria.w.chiu@mass.gov</v>
          </cell>
          <cell r="P325">
            <v>0</v>
          </cell>
          <cell r="Q325">
            <v>1256</v>
          </cell>
          <cell r="R325">
            <v>6</v>
          </cell>
          <cell r="S325" t="str">
            <v>No</v>
          </cell>
          <cell r="T325" t="str">
            <v>No</v>
          </cell>
          <cell r="U325" t="str">
            <v>No</v>
          </cell>
        </row>
        <row r="326">
          <cell r="A326">
            <v>326</v>
          </cell>
          <cell r="B326" t="str">
            <v>02690000</v>
          </cell>
          <cell r="C326" t="str">
            <v>Sherborn</v>
          </cell>
          <cell r="D326" t="str">
            <v>Public School District</v>
          </cell>
          <cell r="E326" t="str">
            <v>Superintendent</v>
          </cell>
          <cell r="F326" t="str">
            <v>Andrew Keough</v>
          </cell>
          <cell r="G326" t="str">
            <v>157 Farm Street</v>
          </cell>
          <cell r="H326" t="str">
            <v/>
          </cell>
          <cell r="I326" t="str">
            <v>Dover</v>
          </cell>
          <cell r="J326" t="str">
            <v>MA</v>
          </cell>
          <cell r="K326" t="str">
            <v>02030</v>
          </cell>
          <cell r="L326" t="str">
            <v>Beth O'Connell</v>
          </cell>
          <cell r="M326" t="str">
            <v>781-338-3132</v>
          </cell>
          <cell r="N326" t="str">
            <v>elizabeth.a.o'connell@mass.gov</v>
          </cell>
          <cell r="P326">
            <v>13</v>
          </cell>
          <cell r="Q326">
            <v>383</v>
          </cell>
          <cell r="R326">
            <v>0</v>
          </cell>
          <cell r="S326" t="str">
            <v>Yes</v>
          </cell>
          <cell r="T326" t="str">
            <v>No</v>
          </cell>
          <cell r="U326" t="str">
            <v>No</v>
          </cell>
        </row>
        <row r="327">
          <cell r="A327">
            <v>327</v>
          </cell>
          <cell r="B327" t="str">
            <v>02710000</v>
          </cell>
          <cell r="C327" t="str">
            <v>Shrewsbury</v>
          </cell>
          <cell r="D327" t="str">
            <v>Public School District</v>
          </cell>
          <cell r="E327" t="str">
            <v>Superintendent</v>
          </cell>
          <cell r="F327" t="str">
            <v>Joseph Sawyer</v>
          </cell>
          <cell r="G327" t="str">
            <v>100 Maple Avenue</v>
          </cell>
          <cell r="H327" t="str">
            <v/>
          </cell>
          <cell r="I327" t="str">
            <v>Shrewsbury</v>
          </cell>
          <cell r="J327" t="str">
            <v>MA</v>
          </cell>
          <cell r="K327" t="str">
            <v>01545</v>
          </cell>
          <cell r="L327" t="str">
            <v>Russ Fleming</v>
          </cell>
          <cell r="M327" t="str">
            <v>781-338-6259</v>
          </cell>
          <cell r="N327" t="str">
            <v>russellw.fleming@mass.gov</v>
          </cell>
          <cell r="P327">
            <v>186</v>
          </cell>
          <cell r="Q327">
            <v>6127</v>
          </cell>
          <cell r="R327">
            <v>23</v>
          </cell>
          <cell r="S327" t="str">
            <v>Yes</v>
          </cell>
          <cell r="T327" t="str">
            <v>No</v>
          </cell>
          <cell r="U327" t="str">
            <v>No</v>
          </cell>
        </row>
        <row r="328">
          <cell r="A328">
            <v>328</v>
          </cell>
          <cell r="B328" t="str">
            <v>02720000</v>
          </cell>
          <cell r="C328" t="str">
            <v>Shutesbury</v>
          </cell>
          <cell r="D328" t="str">
            <v>Public School District</v>
          </cell>
          <cell r="E328" t="str">
            <v>Superintendent</v>
          </cell>
          <cell r="F328" t="str">
            <v>Jennifer Haggerty</v>
          </cell>
          <cell r="G328" t="str">
            <v>18 Pleasant Street</v>
          </cell>
          <cell r="H328" t="str">
            <v/>
          </cell>
          <cell r="I328" t="str">
            <v>Erving</v>
          </cell>
          <cell r="J328" t="str">
            <v>MA</v>
          </cell>
          <cell r="K328" t="str">
            <v>01344</v>
          </cell>
          <cell r="L328" t="str">
            <v>Nancy Labrie</v>
          </cell>
          <cell r="M328" t="str">
            <v>781-338-3536</v>
          </cell>
          <cell r="N328" t="str">
            <v>nancy.h.labrie@mass.gov</v>
          </cell>
          <cell r="P328">
            <v>0</v>
          </cell>
          <cell r="Q328">
            <v>109</v>
          </cell>
          <cell r="R328">
            <v>0</v>
          </cell>
          <cell r="S328" t="str">
            <v>No</v>
          </cell>
          <cell r="T328" t="str">
            <v>No</v>
          </cell>
          <cell r="U328" t="str">
            <v>No</v>
          </cell>
        </row>
        <row r="329">
          <cell r="A329">
            <v>329</v>
          </cell>
          <cell r="B329" t="str">
            <v>07600000</v>
          </cell>
          <cell r="C329" t="str">
            <v>Silver Lake</v>
          </cell>
          <cell r="D329" t="str">
            <v>Public School District</v>
          </cell>
          <cell r="E329" t="str">
            <v>Superintendent</v>
          </cell>
          <cell r="F329" t="str">
            <v>Joy Blackwood</v>
          </cell>
          <cell r="G329" t="str">
            <v>250 Pembroke Street</v>
          </cell>
          <cell r="H329" t="str">
            <v/>
          </cell>
          <cell r="I329" t="str">
            <v>Kingston</v>
          </cell>
          <cell r="J329" t="str">
            <v>MA</v>
          </cell>
          <cell r="K329" t="str">
            <v>02364</v>
          </cell>
          <cell r="L329" t="str">
            <v>Nancy Labrie</v>
          </cell>
          <cell r="M329" t="str">
            <v>781-338-3536</v>
          </cell>
          <cell r="N329" t="str">
            <v>nancy.h.labrie@mass.gov</v>
          </cell>
          <cell r="P329">
            <v>11</v>
          </cell>
          <cell r="Q329">
            <v>1609</v>
          </cell>
          <cell r="R329">
            <v>14</v>
          </cell>
          <cell r="S329" t="str">
            <v>No</v>
          </cell>
          <cell r="T329" t="str">
            <v>No</v>
          </cell>
          <cell r="U329" t="str">
            <v>No</v>
          </cell>
        </row>
        <row r="330">
          <cell r="A330">
            <v>330</v>
          </cell>
          <cell r="B330" t="str">
            <v>04740000</v>
          </cell>
          <cell r="C330" t="str">
            <v>Sizer School: A North Central Charter Essential (District)</v>
          </cell>
          <cell r="D330" t="str">
            <v>Charter District</v>
          </cell>
          <cell r="E330" t="str">
            <v>Charter School Leader</v>
          </cell>
          <cell r="F330" t="str">
            <v>Courtney Harter</v>
          </cell>
          <cell r="G330" t="str">
            <v>500 Rindge Road</v>
          </cell>
          <cell r="H330" t="str">
            <v/>
          </cell>
          <cell r="I330" t="str">
            <v>Fitchburg</v>
          </cell>
          <cell r="J330" t="str">
            <v>MA</v>
          </cell>
          <cell r="K330" t="str">
            <v>01420</v>
          </cell>
          <cell r="L330" t="str">
            <v>Nancy Labrie</v>
          </cell>
          <cell r="M330" t="str">
            <v>781-338-3536</v>
          </cell>
          <cell r="N330" t="str">
            <v>nancy.h.labrie@mass.gov</v>
          </cell>
          <cell r="P330">
            <v>3</v>
          </cell>
          <cell r="Q330">
            <v>356</v>
          </cell>
          <cell r="R330">
            <v>13</v>
          </cell>
          <cell r="S330" t="str">
            <v>No</v>
          </cell>
          <cell r="T330" t="str">
            <v>No</v>
          </cell>
          <cell r="U330" t="str">
            <v>No</v>
          </cell>
        </row>
        <row r="331">
          <cell r="A331">
            <v>331</v>
          </cell>
          <cell r="B331" t="str">
            <v>02730000</v>
          </cell>
          <cell r="C331" t="str">
            <v>Somerset</v>
          </cell>
          <cell r="D331" t="str">
            <v>Public School District</v>
          </cell>
          <cell r="E331" t="str">
            <v>Superintendent</v>
          </cell>
          <cell r="F331" t="str">
            <v>Jeffrey Schoonover</v>
          </cell>
          <cell r="G331" t="str">
            <v>580 Whetstone Hill Road</v>
          </cell>
          <cell r="H331" t="str">
            <v/>
          </cell>
          <cell r="I331" t="str">
            <v>Somerset</v>
          </cell>
          <cell r="J331" t="str">
            <v>MA</v>
          </cell>
          <cell r="K331" t="str">
            <v>02726</v>
          </cell>
          <cell r="L331" t="str">
            <v>Russ Fleming</v>
          </cell>
          <cell r="M331" t="str">
            <v>781-338-6259</v>
          </cell>
          <cell r="N331" t="str">
            <v>russellw.fleming@mass.gov</v>
          </cell>
          <cell r="P331">
            <v>16</v>
          </cell>
          <cell r="Q331">
            <v>1714</v>
          </cell>
          <cell r="R331">
            <v>5</v>
          </cell>
          <cell r="S331" t="str">
            <v>Yes</v>
          </cell>
          <cell r="T331" t="str">
            <v>No</v>
          </cell>
          <cell r="U331" t="str">
            <v>No</v>
          </cell>
        </row>
        <row r="332">
          <cell r="A332">
            <v>332</v>
          </cell>
          <cell r="B332" t="str">
            <v>07630000</v>
          </cell>
          <cell r="C332" t="str">
            <v>Somerset Berkley Regional School District</v>
          </cell>
          <cell r="D332" t="str">
            <v>Public School District</v>
          </cell>
          <cell r="E332" t="str">
            <v>Superintendent</v>
          </cell>
          <cell r="F332" t="str">
            <v>Jeffrey Schoonover</v>
          </cell>
          <cell r="G332" t="str">
            <v>580 Whetstone Hill</v>
          </cell>
          <cell r="H332" t="str">
            <v/>
          </cell>
          <cell r="I332" t="str">
            <v>Somerset</v>
          </cell>
          <cell r="J332" t="str">
            <v>MA</v>
          </cell>
          <cell r="K332" t="str">
            <v>02726</v>
          </cell>
          <cell r="L332" t="str">
            <v>Russ Fleming</v>
          </cell>
          <cell r="M332" t="str">
            <v>781-338-6259</v>
          </cell>
          <cell r="N332" t="str">
            <v>russellw.fleming@mass.gov</v>
          </cell>
          <cell r="P332">
            <v>2</v>
          </cell>
          <cell r="Q332">
            <v>1029</v>
          </cell>
          <cell r="R332">
            <v>4</v>
          </cell>
          <cell r="S332" t="str">
            <v>Yes</v>
          </cell>
          <cell r="T332" t="str">
            <v>No</v>
          </cell>
          <cell r="U332" t="str">
            <v>No</v>
          </cell>
        </row>
        <row r="333">
          <cell r="A333">
            <v>333</v>
          </cell>
          <cell r="B333" t="str">
            <v>02740000</v>
          </cell>
          <cell r="C333" t="str">
            <v>Somerville</v>
          </cell>
          <cell r="D333" t="str">
            <v>Public School District</v>
          </cell>
          <cell r="E333" t="str">
            <v>Superintendent</v>
          </cell>
          <cell r="F333" t="str">
            <v>Mary Skipper</v>
          </cell>
          <cell r="G333" t="str">
            <v>8 Bonair Street</v>
          </cell>
          <cell r="H333" t="str">
            <v/>
          </cell>
          <cell r="I333" t="str">
            <v>Somerville</v>
          </cell>
          <cell r="J333" t="str">
            <v>MA</v>
          </cell>
          <cell r="K333" t="str">
            <v>02145</v>
          </cell>
          <cell r="L333" t="str">
            <v>Colleen Holforty</v>
          </cell>
          <cell r="M333" t="str">
            <v>781-338-3522</v>
          </cell>
          <cell r="N333" t="str">
            <v>colleen.e.holforty@mass.gov</v>
          </cell>
          <cell r="P333">
            <v>954</v>
          </cell>
          <cell r="Q333">
            <v>4647</v>
          </cell>
          <cell r="R333">
            <v>83</v>
          </cell>
          <cell r="S333" t="str">
            <v>Yes</v>
          </cell>
          <cell r="T333" t="str">
            <v>Yes</v>
          </cell>
          <cell r="U333" t="str">
            <v>No</v>
          </cell>
        </row>
        <row r="334">
          <cell r="A334">
            <v>334</v>
          </cell>
          <cell r="B334" t="str">
            <v>02780000</v>
          </cell>
          <cell r="C334" t="str">
            <v>South Hadley</v>
          </cell>
          <cell r="D334" t="str">
            <v>Public School District</v>
          </cell>
          <cell r="E334" t="str">
            <v>Superintendent</v>
          </cell>
          <cell r="F334" t="str">
            <v>Nicholas Young</v>
          </cell>
          <cell r="G334" t="str">
            <v>116 Main Street</v>
          </cell>
          <cell r="H334" t="str">
            <v/>
          </cell>
          <cell r="I334" t="str">
            <v>South Hadley</v>
          </cell>
          <cell r="J334" t="str">
            <v>MA</v>
          </cell>
          <cell r="K334" t="str">
            <v>01075</v>
          </cell>
          <cell r="L334" t="str">
            <v>Nancy Labrie</v>
          </cell>
          <cell r="M334" t="str">
            <v>781-338-3536</v>
          </cell>
          <cell r="N334" t="str">
            <v>nancy.h.labrie@mass.gov</v>
          </cell>
          <cell r="P334">
            <v>83</v>
          </cell>
          <cell r="Q334">
            <v>1843</v>
          </cell>
          <cell r="R334">
            <v>26</v>
          </cell>
          <cell r="S334" t="str">
            <v>Yes</v>
          </cell>
          <cell r="T334" t="str">
            <v>No</v>
          </cell>
          <cell r="U334" t="str">
            <v>No</v>
          </cell>
        </row>
        <row r="335">
          <cell r="A335">
            <v>335</v>
          </cell>
          <cell r="B335" t="str">
            <v>08290000</v>
          </cell>
          <cell r="C335" t="str">
            <v>South Middlesex Regional Vocational Technical</v>
          </cell>
          <cell r="D335" t="str">
            <v>Public School District</v>
          </cell>
          <cell r="E335" t="str">
            <v>Superintendent</v>
          </cell>
          <cell r="F335" t="str">
            <v>Jonathan Evans</v>
          </cell>
          <cell r="G335" t="str">
            <v>750 Winter Street</v>
          </cell>
          <cell r="H335" t="str">
            <v/>
          </cell>
          <cell r="I335" t="str">
            <v>Framingham</v>
          </cell>
          <cell r="J335" t="str">
            <v>MA</v>
          </cell>
          <cell r="K335" t="str">
            <v>01702</v>
          </cell>
          <cell r="L335" t="str">
            <v>Russ Fleming</v>
          </cell>
          <cell r="M335" t="str">
            <v>781-338-6259</v>
          </cell>
          <cell r="N335" t="str">
            <v>russellw.fleming@mass.gov</v>
          </cell>
          <cell r="P335">
            <v>126</v>
          </cell>
          <cell r="Q335">
            <v>781</v>
          </cell>
          <cell r="R335">
            <v>6</v>
          </cell>
          <cell r="S335" t="str">
            <v>Yes</v>
          </cell>
          <cell r="T335" t="str">
            <v>No</v>
          </cell>
          <cell r="U335" t="str">
            <v>No</v>
          </cell>
        </row>
        <row r="336">
          <cell r="A336">
            <v>336</v>
          </cell>
          <cell r="B336" t="str">
            <v>04880000</v>
          </cell>
          <cell r="C336" t="str">
            <v>South Shore Charter Public (District)</v>
          </cell>
          <cell r="D336" t="str">
            <v>Charter District</v>
          </cell>
          <cell r="E336" t="str">
            <v>Charter School Leader</v>
          </cell>
          <cell r="F336" t="str">
            <v>Alicia Savage</v>
          </cell>
          <cell r="G336" t="str">
            <v>100 Longwater Circle</v>
          </cell>
          <cell r="H336" t="str">
            <v/>
          </cell>
          <cell r="I336" t="str">
            <v>Norwell</v>
          </cell>
          <cell r="J336" t="str">
            <v>MA</v>
          </cell>
          <cell r="K336" t="str">
            <v>02061</v>
          </cell>
          <cell r="L336" t="str">
            <v>Sue Mazzarella</v>
          </cell>
          <cell r="M336" t="str">
            <v>781-338-3587</v>
          </cell>
          <cell r="N336" t="str">
            <v>susan.mazzarella@mass.gov</v>
          </cell>
          <cell r="P336">
            <v>106</v>
          </cell>
          <cell r="Q336">
            <v>1001</v>
          </cell>
          <cell r="R336">
            <v>2</v>
          </cell>
          <cell r="S336" t="str">
            <v>Yes</v>
          </cell>
          <cell r="T336" t="str">
            <v>No</v>
          </cell>
          <cell r="U336" t="str">
            <v>No</v>
          </cell>
        </row>
        <row r="337">
          <cell r="A337">
            <v>337</v>
          </cell>
          <cell r="B337" t="str">
            <v>08730000</v>
          </cell>
          <cell r="C337" t="str">
            <v>South Shore Regional Vocational Technical</v>
          </cell>
          <cell r="D337" t="str">
            <v>Public School District</v>
          </cell>
          <cell r="E337" t="str">
            <v>Superintendent</v>
          </cell>
          <cell r="F337" t="str">
            <v>Thomas Hickey</v>
          </cell>
          <cell r="G337" t="str">
            <v>476 Webster Street</v>
          </cell>
          <cell r="H337" t="str">
            <v/>
          </cell>
          <cell r="I337" t="str">
            <v>Hanover</v>
          </cell>
          <cell r="J337" t="str">
            <v>MA</v>
          </cell>
          <cell r="K337" t="str">
            <v>02339</v>
          </cell>
          <cell r="L337" t="str">
            <v>Beth O'Connell</v>
          </cell>
          <cell r="M337" t="str">
            <v>781-338-3132</v>
          </cell>
          <cell r="N337" t="str">
            <v>elizabeth.a.o'connell@mass.gov</v>
          </cell>
          <cell r="P337">
            <v>5</v>
          </cell>
          <cell r="Q337">
            <v>632</v>
          </cell>
          <cell r="R337">
            <v>0</v>
          </cell>
          <cell r="S337" t="str">
            <v>No</v>
          </cell>
          <cell r="T337" t="str">
            <v>Yes</v>
          </cell>
          <cell r="U337" t="str">
            <v>No</v>
          </cell>
        </row>
        <row r="338">
          <cell r="A338">
            <v>338</v>
          </cell>
          <cell r="B338" t="str">
            <v>02750000</v>
          </cell>
          <cell r="C338" t="str">
            <v>Southampton</v>
          </cell>
          <cell r="D338" t="str">
            <v>Public School District</v>
          </cell>
          <cell r="E338" t="str">
            <v>Superintendent</v>
          </cell>
          <cell r="F338" t="str">
            <v>Aaron Osborne</v>
          </cell>
          <cell r="G338" t="str">
            <v>19 Stage Rd</v>
          </cell>
          <cell r="H338" t="str">
            <v/>
          </cell>
          <cell r="I338" t="str">
            <v>Westhampton</v>
          </cell>
          <cell r="J338" t="str">
            <v>MA</v>
          </cell>
          <cell r="K338" t="str">
            <v>01027</v>
          </cell>
          <cell r="L338" t="str">
            <v>Nancy Labrie</v>
          </cell>
          <cell r="M338" t="str">
            <v>781-338-3536</v>
          </cell>
          <cell r="N338" t="str">
            <v>nancy.h.labrie@mass.gov</v>
          </cell>
          <cell r="P338">
            <v>10</v>
          </cell>
          <cell r="Q338">
            <v>448</v>
          </cell>
          <cell r="R338">
            <v>1</v>
          </cell>
          <cell r="S338" t="str">
            <v>Yes</v>
          </cell>
          <cell r="T338" t="str">
            <v>No</v>
          </cell>
          <cell r="U338" t="str">
            <v>No</v>
          </cell>
        </row>
        <row r="339">
          <cell r="A339">
            <v>339</v>
          </cell>
          <cell r="B339" t="str">
            <v>02760000</v>
          </cell>
          <cell r="C339" t="str">
            <v>Southborough</v>
          </cell>
          <cell r="D339" t="str">
            <v>Public School District</v>
          </cell>
          <cell r="E339" t="str">
            <v>Superintendent</v>
          </cell>
          <cell r="F339" t="str">
            <v>Christine Johnson</v>
          </cell>
          <cell r="G339" t="str">
            <v>53 Parkerville Road</v>
          </cell>
          <cell r="H339" t="str">
            <v/>
          </cell>
          <cell r="I339" t="str">
            <v>Southborough</v>
          </cell>
          <cell r="J339" t="str">
            <v>MA</v>
          </cell>
          <cell r="K339" t="str">
            <v>01772</v>
          </cell>
          <cell r="L339" t="str">
            <v>Beth O'Connell</v>
          </cell>
          <cell r="M339" t="str">
            <v>781-338-3132</v>
          </cell>
          <cell r="N339" t="str">
            <v>elizabeth.a.o'connell@mass.gov</v>
          </cell>
          <cell r="P339">
            <v>75</v>
          </cell>
          <cell r="Q339">
            <v>1214</v>
          </cell>
          <cell r="R339">
            <v>0</v>
          </cell>
          <cell r="S339" t="str">
            <v>Yes</v>
          </cell>
          <cell r="T339" t="str">
            <v>No</v>
          </cell>
          <cell r="U339" t="str">
            <v>No</v>
          </cell>
        </row>
        <row r="340">
          <cell r="A340">
            <v>340</v>
          </cell>
          <cell r="B340" t="str">
            <v>02770000</v>
          </cell>
          <cell r="C340" t="str">
            <v>Southbridge</v>
          </cell>
          <cell r="D340" t="str">
            <v>Public School District</v>
          </cell>
          <cell r="E340" t="str">
            <v>Superintendent</v>
          </cell>
          <cell r="F340" t="str">
            <v>Jeffrey Villar</v>
          </cell>
          <cell r="G340" t="str">
            <v>25 Cole Avenue</v>
          </cell>
          <cell r="H340" t="str">
            <v/>
          </cell>
          <cell r="I340" t="str">
            <v>Southbridge</v>
          </cell>
          <cell r="J340" t="str">
            <v>MA</v>
          </cell>
          <cell r="K340" t="str">
            <v>01550</v>
          </cell>
          <cell r="L340" t="str">
            <v>Ellie Rounds-Bloom</v>
          </cell>
          <cell r="M340" t="str">
            <v>781-338-3128</v>
          </cell>
          <cell r="N340" t="str">
            <v>eleanor.rounds@mass.gov</v>
          </cell>
          <cell r="P340">
            <v>331</v>
          </cell>
          <cell r="Q340">
            <v>1857</v>
          </cell>
          <cell r="R340">
            <v>48</v>
          </cell>
          <cell r="S340" t="str">
            <v>Yes</v>
          </cell>
          <cell r="T340" t="str">
            <v>No</v>
          </cell>
          <cell r="U340" t="str">
            <v>No</v>
          </cell>
        </row>
        <row r="341">
          <cell r="A341">
            <v>341</v>
          </cell>
          <cell r="B341" t="str">
            <v>08720000</v>
          </cell>
          <cell r="C341" t="str">
            <v>Southeastern Regional Vocational Technical</v>
          </cell>
          <cell r="D341" t="str">
            <v>Public School District</v>
          </cell>
          <cell r="E341" t="str">
            <v>Superintendent</v>
          </cell>
          <cell r="F341" t="str">
            <v>Luis Lopes</v>
          </cell>
          <cell r="G341" t="str">
            <v>250 Foundry Street</v>
          </cell>
          <cell r="H341" t="str">
            <v/>
          </cell>
          <cell r="I341" t="str">
            <v>South Easton</v>
          </cell>
          <cell r="J341" t="str">
            <v>MA</v>
          </cell>
          <cell r="K341" t="str">
            <v>02375</v>
          </cell>
          <cell r="L341" t="str">
            <v>Julia Foodman</v>
          </cell>
          <cell r="M341" t="str">
            <v>781-338-3577</v>
          </cell>
          <cell r="N341" t="str">
            <v>julia.b.foodman@mass.gov</v>
          </cell>
          <cell r="P341">
            <v>34</v>
          </cell>
          <cell r="Q341">
            <v>1442</v>
          </cell>
          <cell r="R341">
            <v>3</v>
          </cell>
          <cell r="S341" t="str">
            <v>No</v>
          </cell>
          <cell r="T341" t="str">
            <v>No</v>
          </cell>
          <cell r="U341" t="str">
            <v>No</v>
          </cell>
        </row>
        <row r="342">
          <cell r="A342">
            <v>342</v>
          </cell>
          <cell r="B342" t="str">
            <v>07650000</v>
          </cell>
          <cell r="C342" t="str">
            <v>Southern Berkshire</v>
          </cell>
          <cell r="D342" t="str">
            <v>Public School District</v>
          </cell>
          <cell r="E342" t="str">
            <v>Superintendent</v>
          </cell>
          <cell r="F342" t="str">
            <v>Beth Regulbuto</v>
          </cell>
          <cell r="G342" t="str">
            <v>PO BOX 339</v>
          </cell>
          <cell r="H342" t="str">
            <v/>
          </cell>
          <cell r="I342" t="str">
            <v>Sheffield</v>
          </cell>
          <cell r="J342" t="str">
            <v>MA</v>
          </cell>
          <cell r="K342" t="str">
            <v>01257</v>
          </cell>
          <cell r="L342" t="str">
            <v>Alex Lilley</v>
          </cell>
          <cell r="M342" t="str">
            <v>781-338-6212</v>
          </cell>
          <cell r="N342" t="str">
            <v>alex.j.lilley@mass.gov</v>
          </cell>
          <cell r="P342">
            <v>9</v>
          </cell>
          <cell r="Q342">
            <v>629</v>
          </cell>
          <cell r="R342">
            <v>2</v>
          </cell>
          <cell r="S342" t="str">
            <v>No</v>
          </cell>
          <cell r="T342" t="str">
            <v>No</v>
          </cell>
          <cell r="U342" t="str">
            <v>No</v>
          </cell>
        </row>
        <row r="343">
          <cell r="A343">
            <v>343</v>
          </cell>
          <cell r="B343" t="str">
            <v>08760000</v>
          </cell>
          <cell r="C343" t="str">
            <v>Southern Worcester County Regional Vocational Technical</v>
          </cell>
          <cell r="D343" t="str">
            <v>Public School District</v>
          </cell>
          <cell r="E343" t="str">
            <v>Superintendent</v>
          </cell>
          <cell r="F343" t="str">
            <v>John LaFleche</v>
          </cell>
          <cell r="G343" t="str">
            <v>57 Old Muggett Hill Road</v>
          </cell>
          <cell r="H343" t="str">
            <v/>
          </cell>
          <cell r="I343" t="str">
            <v>Charlton</v>
          </cell>
          <cell r="J343" t="str">
            <v>MA</v>
          </cell>
          <cell r="K343" t="str">
            <v>01507</v>
          </cell>
          <cell r="L343" t="str">
            <v>Alex Chiu</v>
          </cell>
          <cell r="M343" t="str">
            <v>781-338-3586</v>
          </cell>
          <cell r="N343" t="str">
            <v>alexandria.w.chiu@mass.gov</v>
          </cell>
          <cell r="P343">
            <v>5</v>
          </cell>
          <cell r="Q343">
            <v>1119</v>
          </cell>
          <cell r="R343">
            <v>1</v>
          </cell>
          <cell r="S343" t="str">
            <v>Yes</v>
          </cell>
          <cell r="T343" t="str">
            <v>No</v>
          </cell>
          <cell r="U343" t="str">
            <v>No</v>
          </cell>
        </row>
        <row r="344">
          <cell r="A344">
            <v>344</v>
          </cell>
          <cell r="B344" t="str">
            <v>07660000</v>
          </cell>
          <cell r="C344" t="str">
            <v>Southwick-Tolland-Granville Regional School District</v>
          </cell>
          <cell r="D344" t="str">
            <v>Public School District</v>
          </cell>
          <cell r="E344" t="str">
            <v>Superintendent</v>
          </cell>
          <cell r="F344" t="str">
            <v>Jennifer Willard</v>
          </cell>
          <cell r="G344" t="str">
            <v>86 Powder Mill Road</v>
          </cell>
          <cell r="H344" t="str">
            <v/>
          </cell>
          <cell r="I344" t="str">
            <v>Southwick</v>
          </cell>
          <cell r="J344" t="str">
            <v>MA</v>
          </cell>
          <cell r="K344" t="str">
            <v>01077</v>
          </cell>
          <cell r="L344" t="str">
            <v>Ellie Rounds-Bloom</v>
          </cell>
          <cell r="M344" t="str">
            <v>781-338-3128</v>
          </cell>
          <cell r="N344" t="str">
            <v>eleanor.rounds@mass.gov</v>
          </cell>
          <cell r="P344">
            <v>50</v>
          </cell>
          <cell r="Q344">
            <v>1448</v>
          </cell>
          <cell r="R344">
            <v>2</v>
          </cell>
          <cell r="S344" t="str">
            <v>Yes</v>
          </cell>
          <cell r="T344" t="str">
            <v>No</v>
          </cell>
          <cell r="U344" t="str">
            <v>No</v>
          </cell>
        </row>
        <row r="345">
          <cell r="A345">
            <v>345</v>
          </cell>
          <cell r="B345" t="str">
            <v>07670000</v>
          </cell>
          <cell r="C345" t="str">
            <v>Spencer-E Brookfield</v>
          </cell>
          <cell r="D345" t="str">
            <v>Public School District</v>
          </cell>
          <cell r="E345" t="str">
            <v>Superintendent</v>
          </cell>
          <cell r="F345" t="str">
            <v>Paul Haughey</v>
          </cell>
          <cell r="G345" t="str">
            <v>306 Main Street</v>
          </cell>
          <cell r="H345" t="str">
            <v/>
          </cell>
          <cell r="I345" t="str">
            <v>Spencer</v>
          </cell>
          <cell r="J345" t="str">
            <v>MA</v>
          </cell>
          <cell r="K345" t="str">
            <v>01562</v>
          </cell>
          <cell r="L345" t="str">
            <v>Colleen Holforty</v>
          </cell>
          <cell r="M345" t="str">
            <v>781-338-3522</v>
          </cell>
          <cell r="N345" t="str">
            <v>colleen.e.holforty@mass.gov</v>
          </cell>
          <cell r="P345">
            <v>52</v>
          </cell>
          <cell r="Q345">
            <v>1354</v>
          </cell>
          <cell r="R345">
            <v>13</v>
          </cell>
          <cell r="S345" t="str">
            <v>Yes</v>
          </cell>
          <cell r="T345" t="str">
            <v>No</v>
          </cell>
          <cell r="U345" t="str">
            <v>No</v>
          </cell>
        </row>
        <row r="346">
          <cell r="A346">
            <v>346</v>
          </cell>
          <cell r="B346" t="str">
            <v>02810000</v>
          </cell>
          <cell r="C346" t="str">
            <v>Springfield</v>
          </cell>
          <cell r="D346" t="str">
            <v>Public School District</v>
          </cell>
          <cell r="E346" t="str">
            <v>Superintendent</v>
          </cell>
          <cell r="F346" t="str">
            <v>Daniel Warwick</v>
          </cell>
          <cell r="G346" t="str">
            <v>1550 Main Street</v>
          </cell>
          <cell r="H346" t="str">
            <v/>
          </cell>
          <cell r="I346" t="str">
            <v>Springfield</v>
          </cell>
          <cell r="J346" t="str">
            <v>MA</v>
          </cell>
          <cell r="K346" t="str">
            <v>01103</v>
          </cell>
          <cell r="L346" t="str">
            <v>Alex Lilley</v>
          </cell>
          <cell r="M346" t="str">
            <v>781-338-6212</v>
          </cell>
          <cell r="N346" t="str">
            <v>alex.j.lilley@mass.gov</v>
          </cell>
          <cell r="P346">
            <v>4064</v>
          </cell>
          <cell r="Q346">
            <v>23408</v>
          </cell>
          <cell r="R346">
            <v>1450</v>
          </cell>
          <cell r="S346" t="str">
            <v>Yes</v>
          </cell>
          <cell r="T346" t="str">
            <v>No</v>
          </cell>
          <cell r="U346" t="str">
            <v>Yes</v>
          </cell>
        </row>
        <row r="347">
          <cell r="A347">
            <v>347</v>
          </cell>
          <cell r="B347" t="str">
            <v>35100000</v>
          </cell>
          <cell r="C347" t="str">
            <v>Springfield Preparatory Charter School (District)</v>
          </cell>
          <cell r="D347" t="str">
            <v>Charter District</v>
          </cell>
          <cell r="E347" t="str">
            <v>Charter School Leader</v>
          </cell>
          <cell r="F347" t="str">
            <v>Bill Spirer</v>
          </cell>
          <cell r="G347" t="str">
            <v>594 Converse St.</v>
          </cell>
          <cell r="H347" t="str">
            <v/>
          </cell>
          <cell r="I347" t="str">
            <v>Longmeadow</v>
          </cell>
          <cell r="J347" t="str">
            <v>MA</v>
          </cell>
          <cell r="K347" t="str">
            <v>01106</v>
          </cell>
          <cell r="L347" t="str">
            <v>Beth O'Connell</v>
          </cell>
          <cell r="M347" t="str">
            <v>781-338-3132</v>
          </cell>
          <cell r="N347" t="str">
            <v>elizabeth.a.o'connell@mass.gov</v>
          </cell>
          <cell r="P347">
            <v>48</v>
          </cell>
          <cell r="Q347">
            <v>325</v>
          </cell>
          <cell r="R347">
            <v>3</v>
          </cell>
          <cell r="S347" t="str">
            <v>Yes</v>
          </cell>
          <cell r="T347" t="str">
            <v>No</v>
          </cell>
          <cell r="U347" t="str">
            <v>No</v>
          </cell>
        </row>
        <row r="348">
          <cell r="A348">
            <v>348</v>
          </cell>
          <cell r="B348" t="str">
            <v>02840000</v>
          </cell>
          <cell r="C348" t="str">
            <v>Stoneham</v>
          </cell>
          <cell r="D348" t="str">
            <v>Public School District</v>
          </cell>
          <cell r="E348" t="str">
            <v>Superintendent</v>
          </cell>
          <cell r="F348" t="str">
            <v>John Macero</v>
          </cell>
          <cell r="G348" t="str">
            <v>149 Franklin Street</v>
          </cell>
          <cell r="H348" t="str">
            <v/>
          </cell>
          <cell r="I348" t="str">
            <v>Stoneham</v>
          </cell>
          <cell r="J348" t="str">
            <v>MA</v>
          </cell>
          <cell r="K348" t="str">
            <v>02180</v>
          </cell>
          <cell r="L348" t="str">
            <v>Julia Foodman</v>
          </cell>
          <cell r="M348" t="str">
            <v>781-338-3577</v>
          </cell>
          <cell r="N348" t="str">
            <v>julia.b.foodman@mass.gov</v>
          </cell>
          <cell r="P348">
            <v>88</v>
          </cell>
          <cell r="Q348">
            <v>2302</v>
          </cell>
          <cell r="R348">
            <v>6</v>
          </cell>
          <cell r="S348" t="str">
            <v>Yes</v>
          </cell>
          <cell r="T348" t="str">
            <v>No</v>
          </cell>
          <cell r="U348" t="str">
            <v>No</v>
          </cell>
        </row>
        <row r="349">
          <cell r="A349">
            <v>349</v>
          </cell>
          <cell r="B349" t="str">
            <v>02850000</v>
          </cell>
          <cell r="C349" t="str">
            <v>Stoughton</v>
          </cell>
          <cell r="D349" t="str">
            <v>Public School District</v>
          </cell>
          <cell r="E349" t="str">
            <v>Superintendent</v>
          </cell>
          <cell r="F349" t="str">
            <v>Marguerite Rizzi</v>
          </cell>
          <cell r="G349" t="str">
            <v>232 Pearl Street</v>
          </cell>
          <cell r="H349" t="str">
            <v/>
          </cell>
          <cell r="I349" t="str">
            <v>Stoughton</v>
          </cell>
          <cell r="J349" t="str">
            <v>MA</v>
          </cell>
          <cell r="K349" t="str">
            <v>02072</v>
          </cell>
          <cell r="L349" t="str">
            <v>Beth O'Connell</v>
          </cell>
          <cell r="M349" t="str">
            <v>781-338-3132</v>
          </cell>
          <cell r="N349" t="str">
            <v>elizabeth.a.o'connell@mass.gov</v>
          </cell>
          <cell r="P349">
            <v>273</v>
          </cell>
          <cell r="Q349">
            <v>3424</v>
          </cell>
          <cell r="R349">
            <v>46</v>
          </cell>
          <cell r="S349" t="str">
            <v>Yes</v>
          </cell>
          <cell r="T349" t="str">
            <v>No</v>
          </cell>
          <cell r="U349" t="str">
            <v>No</v>
          </cell>
        </row>
        <row r="350">
          <cell r="A350">
            <v>350</v>
          </cell>
          <cell r="B350" t="str">
            <v>02870000</v>
          </cell>
          <cell r="C350" t="str">
            <v>Sturbridge</v>
          </cell>
          <cell r="D350" t="str">
            <v>Public School District</v>
          </cell>
          <cell r="E350" t="str">
            <v>Superintendent</v>
          </cell>
          <cell r="F350" t="str">
            <v>Erin Nosek</v>
          </cell>
          <cell r="G350" t="str">
            <v>320 Brookfield Rd</v>
          </cell>
          <cell r="H350" t="str">
            <v/>
          </cell>
          <cell r="I350" t="str">
            <v>Fiskdale</v>
          </cell>
          <cell r="J350" t="str">
            <v>MA</v>
          </cell>
          <cell r="K350" t="str">
            <v>01518</v>
          </cell>
          <cell r="L350" t="str">
            <v>Russ Fleming</v>
          </cell>
          <cell r="M350" t="str">
            <v>781-338-6259</v>
          </cell>
          <cell r="N350" t="str">
            <v>russellw.fleming@mass.gov</v>
          </cell>
          <cell r="P350">
            <v>26</v>
          </cell>
          <cell r="Q350">
            <v>820</v>
          </cell>
          <cell r="R350">
            <v>6</v>
          </cell>
          <cell r="S350" t="str">
            <v>Yes</v>
          </cell>
          <cell r="T350" t="str">
            <v>No</v>
          </cell>
          <cell r="U350" t="str">
            <v>No</v>
          </cell>
        </row>
        <row r="351">
          <cell r="A351">
            <v>351</v>
          </cell>
          <cell r="B351" t="str">
            <v>04890000</v>
          </cell>
          <cell r="C351" t="str">
            <v>Sturgis Charter Public (District)</v>
          </cell>
          <cell r="D351" t="str">
            <v>Charter District</v>
          </cell>
          <cell r="E351" t="str">
            <v>Charter School Leader</v>
          </cell>
          <cell r="F351" t="str">
            <v>Paul Marble</v>
          </cell>
          <cell r="G351" t="str">
            <v>427 Main Street</v>
          </cell>
          <cell r="H351" t="str">
            <v/>
          </cell>
          <cell r="I351" t="str">
            <v>Hyannis</v>
          </cell>
          <cell r="J351" t="str">
            <v>MA</v>
          </cell>
          <cell r="K351" t="str">
            <v>02601</v>
          </cell>
          <cell r="L351" t="str">
            <v>Alex Lilley</v>
          </cell>
          <cell r="M351" t="str">
            <v>781-338-6212</v>
          </cell>
          <cell r="N351" t="str">
            <v>alex.j.lilley@mass.gov</v>
          </cell>
          <cell r="P351">
            <v>6</v>
          </cell>
          <cell r="Q351">
            <v>846</v>
          </cell>
          <cell r="R351">
            <v>2</v>
          </cell>
          <cell r="S351" t="str">
            <v>No</v>
          </cell>
          <cell r="T351" t="str">
            <v>No</v>
          </cell>
          <cell r="U351" t="str">
            <v>No</v>
          </cell>
        </row>
        <row r="352">
          <cell r="A352">
            <v>352</v>
          </cell>
          <cell r="B352" t="str">
            <v>02880000</v>
          </cell>
          <cell r="C352" t="str">
            <v>Sudbury</v>
          </cell>
          <cell r="D352" t="str">
            <v>Public School District</v>
          </cell>
          <cell r="E352" t="str">
            <v>Superintendent</v>
          </cell>
          <cell r="F352" t="str">
            <v>Brad Crozier</v>
          </cell>
          <cell r="G352" t="str">
            <v>40 Fairbank Road</v>
          </cell>
          <cell r="H352" t="str">
            <v/>
          </cell>
          <cell r="I352" t="str">
            <v>Sudbury</v>
          </cell>
          <cell r="J352" t="str">
            <v>MA</v>
          </cell>
          <cell r="K352" t="str">
            <v>01776</v>
          </cell>
          <cell r="L352" t="str">
            <v>Alex Lilley</v>
          </cell>
          <cell r="M352" t="str">
            <v>781-338-6212</v>
          </cell>
          <cell r="N352" t="str">
            <v>alex.j.lilley@mass.gov</v>
          </cell>
          <cell r="P352">
            <v>69</v>
          </cell>
          <cell r="Q352">
            <v>2653</v>
          </cell>
          <cell r="R352">
            <v>4</v>
          </cell>
          <cell r="S352" t="str">
            <v>Yes</v>
          </cell>
          <cell r="T352" t="str">
            <v>No</v>
          </cell>
          <cell r="U352" t="str">
            <v>No</v>
          </cell>
        </row>
        <row r="353">
          <cell r="A353">
            <v>353</v>
          </cell>
          <cell r="B353" t="str">
            <v>02890000</v>
          </cell>
          <cell r="C353" t="str">
            <v>Sunderland</v>
          </cell>
          <cell r="D353" t="str">
            <v>Public School District</v>
          </cell>
          <cell r="E353" t="str">
            <v>Superintendent</v>
          </cell>
          <cell r="F353" t="str">
            <v>Darius Modestow</v>
          </cell>
          <cell r="G353" t="str">
            <v>113 North Main Street, Office C101</v>
          </cell>
          <cell r="H353" t="str">
            <v/>
          </cell>
          <cell r="I353" t="str">
            <v>South Deerfield</v>
          </cell>
          <cell r="J353" t="str">
            <v>MA</v>
          </cell>
          <cell r="K353" t="str">
            <v>01373</v>
          </cell>
          <cell r="L353" t="str">
            <v>Alex Lilley</v>
          </cell>
          <cell r="M353" t="str">
            <v>781-338-6212</v>
          </cell>
          <cell r="N353" t="str">
            <v>alex.j.lilley@mass.gov</v>
          </cell>
          <cell r="P353">
            <v>17</v>
          </cell>
          <cell r="Q353">
            <v>202</v>
          </cell>
          <cell r="R353">
            <v>8</v>
          </cell>
          <cell r="S353" t="str">
            <v>Yes</v>
          </cell>
          <cell r="T353" t="str">
            <v>No</v>
          </cell>
          <cell r="U353" t="str">
            <v>No</v>
          </cell>
        </row>
        <row r="354">
          <cell r="A354">
            <v>354</v>
          </cell>
          <cell r="B354" t="str">
            <v>02900000</v>
          </cell>
          <cell r="C354" t="str">
            <v>Sutton</v>
          </cell>
          <cell r="D354" t="str">
            <v>Public School District</v>
          </cell>
          <cell r="E354" t="str">
            <v>Superintendent</v>
          </cell>
          <cell r="F354" t="str">
            <v>Theodore Friend</v>
          </cell>
          <cell r="G354" t="str">
            <v>383 Boston Rd</v>
          </cell>
          <cell r="H354" t="str">
            <v/>
          </cell>
          <cell r="I354" t="str">
            <v>Sutton</v>
          </cell>
          <cell r="J354" t="str">
            <v>MA</v>
          </cell>
          <cell r="K354" t="str">
            <v>01590</v>
          </cell>
          <cell r="L354" t="str">
            <v>Russ Fleming</v>
          </cell>
          <cell r="M354" t="str">
            <v>781-338-6259</v>
          </cell>
          <cell r="N354" t="str">
            <v>russellw.fleming@mass.gov</v>
          </cell>
          <cell r="P354">
            <v>25</v>
          </cell>
          <cell r="Q354">
            <v>1339</v>
          </cell>
          <cell r="R354">
            <v>0</v>
          </cell>
          <cell r="S354" t="str">
            <v>Yes</v>
          </cell>
          <cell r="T354" t="str">
            <v>No</v>
          </cell>
          <cell r="U354" t="str">
            <v>No</v>
          </cell>
        </row>
        <row r="355">
          <cell r="A355">
            <v>355</v>
          </cell>
          <cell r="B355" t="str">
            <v>02910000</v>
          </cell>
          <cell r="C355" t="str">
            <v>Swampscott</v>
          </cell>
          <cell r="D355" t="str">
            <v>Public School District</v>
          </cell>
          <cell r="E355" t="str">
            <v>Superintendent</v>
          </cell>
          <cell r="F355" t="str">
            <v>Pamela Angelakis</v>
          </cell>
          <cell r="G355" t="str">
            <v>207 Forest Avenue</v>
          </cell>
          <cell r="H355" t="str">
            <v/>
          </cell>
          <cell r="I355" t="str">
            <v>Swampscott</v>
          </cell>
          <cell r="J355" t="str">
            <v>MA</v>
          </cell>
          <cell r="K355" t="str">
            <v>01907</v>
          </cell>
          <cell r="L355" t="str">
            <v>Nancy Labrie</v>
          </cell>
          <cell r="M355" t="str">
            <v>781-338-3536</v>
          </cell>
          <cell r="N355" t="str">
            <v>nancy.h.labrie@mass.gov</v>
          </cell>
          <cell r="P355">
            <v>121</v>
          </cell>
          <cell r="Q355">
            <v>2175</v>
          </cell>
          <cell r="R355">
            <v>17</v>
          </cell>
          <cell r="S355" t="str">
            <v>Yes</v>
          </cell>
          <cell r="T355" t="str">
            <v>Yes</v>
          </cell>
          <cell r="U355" t="str">
            <v>No</v>
          </cell>
        </row>
        <row r="356">
          <cell r="A356">
            <v>356</v>
          </cell>
          <cell r="B356" t="str">
            <v>02920000</v>
          </cell>
          <cell r="C356" t="str">
            <v>Swansea</v>
          </cell>
          <cell r="D356" t="str">
            <v>Public School District</v>
          </cell>
          <cell r="E356" t="str">
            <v>Superintendent</v>
          </cell>
          <cell r="F356" t="str">
            <v>John Robidoux</v>
          </cell>
          <cell r="G356" t="str">
            <v>1 Gardners Neck Road</v>
          </cell>
          <cell r="H356" t="str">
            <v/>
          </cell>
          <cell r="I356" t="str">
            <v>Swansea</v>
          </cell>
          <cell r="J356" t="str">
            <v>MA</v>
          </cell>
          <cell r="K356" t="str">
            <v>02777</v>
          </cell>
          <cell r="L356" t="str">
            <v>Russ Fleming</v>
          </cell>
          <cell r="M356" t="str">
            <v>781-338-6259</v>
          </cell>
          <cell r="N356" t="str">
            <v>russellw.fleming@mass.gov</v>
          </cell>
          <cell r="P356">
            <v>11</v>
          </cell>
          <cell r="Q356">
            <v>2046</v>
          </cell>
          <cell r="R356">
            <v>15</v>
          </cell>
          <cell r="S356" t="str">
            <v>Yes</v>
          </cell>
          <cell r="T356" t="str">
            <v>No</v>
          </cell>
          <cell r="U356" t="str">
            <v>Yes</v>
          </cell>
        </row>
        <row r="357">
          <cell r="A357">
            <v>357</v>
          </cell>
          <cell r="B357" t="str">
            <v>07700000</v>
          </cell>
          <cell r="C357" t="str">
            <v>Tantasqua</v>
          </cell>
          <cell r="D357" t="str">
            <v>Public School District</v>
          </cell>
          <cell r="E357" t="str">
            <v>Superintendent</v>
          </cell>
          <cell r="F357" t="str">
            <v>Erin Nosek</v>
          </cell>
          <cell r="G357" t="str">
            <v>320A Brookfield Rd</v>
          </cell>
          <cell r="H357" t="str">
            <v/>
          </cell>
          <cell r="I357" t="str">
            <v>Fiskdale</v>
          </cell>
          <cell r="J357" t="str">
            <v>MA</v>
          </cell>
          <cell r="K357" t="str">
            <v>01518</v>
          </cell>
          <cell r="L357" t="str">
            <v>Russ Fleming</v>
          </cell>
          <cell r="M357" t="str">
            <v>781-338-6259</v>
          </cell>
          <cell r="N357" t="str">
            <v>russellw.fleming@mass.gov</v>
          </cell>
          <cell r="P357">
            <v>10</v>
          </cell>
          <cell r="Q357">
            <v>1781</v>
          </cell>
          <cell r="R357">
            <v>10</v>
          </cell>
          <cell r="S357" t="str">
            <v>Yes</v>
          </cell>
          <cell r="T357" t="str">
            <v>No</v>
          </cell>
          <cell r="U357" t="str">
            <v>No</v>
          </cell>
        </row>
        <row r="358">
          <cell r="A358">
            <v>358</v>
          </cell>
          <cell r="B358" t="str">
            <v>02930000</v>
          </cell>
          <cell r="C358" t="str">
            <v>Taunton</v>
          </cell>
          <cell r="D358" t="str">
            <v>Public School District</v>
          </cell>
          <cell r="E358" t="str">
            <v>Superintendent</v>
          </cell>
          <cell r="F358" t="str">
            <v>John Cabral</v>
          </cell>
          <cell r="G358" t="str">
            <v>215 Harris Street</v>
          </cell>
          <cell r="H358" t="str">
            <v/>
          </cell>
          <cell r="I358" t="str">
            <v>Taunton</v>
          </cell>
          <cell r="J358" t="str">
            <v>MA</v>
          </cell>
          <cell r="K358" t="str">
            <v>02780</v>
          </cell>
          <cell r="L358" t="str">
            <v>Julia Foodman</v>
          </cell>
          <cell r="M358" t="str">
            <v>781-338-3577</v>
          </cell>
          <cell r="N358" t="str">
            <v>julia.b.foodman@mass.gov</v>
          </cell>
          <cell r="P358">
            <v>450</v>
          </cell>
          <cell r="Q358">
            <v>7851</v>
          </cell>
          <cell r="R358">
            <v>129</v>
          </cell>
          <cell r="S358" t="str">
            <v>Yes</v>
          </cell>
          <cell r="T358" t="str">
            <v>No</v>
          </cell>
          <cell r="U358" t="str">
            <v>No</v>
          </cell>
        </row>
        <row r="359">
          <cell r="A359">
            <v>359</v>
          </cell>
          <cell r="B359" t="str">
            <v>39020000</v>
          </cell>
          <cell r="C359" t="str">
            <v>TEC Connections Academy Commonwealth Virtual School District</v>
          </cell>
          <cell r="D359" t="str">
            <v>Public School District</v>
          </cell>
          <cell r="E359" t="str">
            <v>Superintendent</v>
          </cell>
          <cell r="F359" t="str">
            <v>Adam Goldberg</v>
          </cell>
          <cell r="G359" t="str">
            <v>141 Mansion Drive</v>
          </cell>
          <cell r="H359" t="str">
            <v/>
          </cell>
          <cell r="I359" t="str">
            <v>East Walpole</v>
          </cell>
          <cell r="J359" t="str">
            <v>MA</v>
          </cell>
          <cell r="K359" t="str">
            <v>02032</v>
          </cell>
          <cell r="L359" t="str">
            <v>Russ Fleming</v>
          </cell>
          <cell r="M359" t="str">
            <v>781-338-6259</v>
          </cell>
          <cell r="N359" t="str">
            <v>russellw.fleming@mass.gov</v>
          </cell>
          <cell r="P359">
            <v>29</v>
          </cell>
          <cell r="Q359">
            <v>2294</v>
          </cell>
          <cell r="R359">
            <v>0</v>
          </cell>
          <cell r="S359" t="str">
            <v>No</v>
          </cell>
          <cell r="T359" t="str">
            <v>No</v>
          </cell>
          <cell r="U359" t="str">
            <v>No</v>
          </cell>
        </row>
        <row r="360">
          <cell r="A360">
            <v>360</v>
          </cell>
          <cell r="B360" t="str">
            <v>02950000</v>
          </cell>
          <cell r="C360" t="str">
            <v>Tewksbury</v>
          </cell>
          <cell r="D360" t="str">
            <v>Public School District</v>
          </cell>
          <cell r="E360" t="str">
            <v>Superintendent</v>
          </cell>
          <cell r="F360" t="str">
            <v>Christopher Malone</v>
          </cell>
          <cell r="G360" t="str">
            <v>139 Pleasant Street</v>
          </cell>
          <cell r="H360" t="str">
            <v/>
          </cell>
          <cell r="I360" t="str">
            <v>Tewksbury</v>
          </cell>
          <cell r="J360" t="str">
            <v>MA</v>
          </cell>
          <cell r="K360" t="str">
            <v>01876</v>
          </cell>
          <cell r="L360" t="str">
            <v>Beth O'Connell</v>
          </cell>
          <cell r="M360" t="str">
            <v>781-338-3132</v>
          </cell>
          <cell r="N360" t="str">
            <v>elizabeth.a.o'connell@mass.gov</v>
          </cell>
          <cell r="P360">
            <v>49</v>
          </cell>
          <cell r="Q360">
            <v>3208</v>
          </cell>
          <cell r="R360">
            <v>23</v>
          </cell>
          <cell r="S360" t="str">
            <v>Yes</v>
          </cell>
          <cell r="T360" t="str">
            <v>No</v>
          </cell>
          <cell r="U360" t="str">
            <v>No</v>
          </cell>
        </row>
        <row r="361">
          <cell r="A361">
            <v>361</v>
          </cell>
          <cell r="B361" t="str">
            <v>02960000</v>
          </cell>
          <cell r="C361" t="str">
            <v>Tisbury</v>
          </cell>
          <cell r="D361" t="str">
            <v>Public School District</v>
          </cell>
          <cell r="E361" t="str">
            <v>Superintendent</v>
          </cell>
          <cell r="F361" t="str">
            <v>Matthew D'Andrea</v>
          </cell>
          <cell r="G361" t="str">
            <v>4 Pine Street</v>
          </cell>
          <cell r="H361" t="str">
            <v/>
          </cell>
          <cell r="I361" t="str">
            <v>Vineyard Haven</v>
          </cell>
          <cell r="J361" t="str">
            <v>MA</v>
          </cell>
          <cell r="K361" t="str">
            <v>02568</v>
          </cell>
          <cell r="L361" t="str">
            <v>Sue Mazzarella</v>
          </cell>
          <cell r="M361" t="str">
            <v>781-338-3587</v>
          </cell>
          <cell r="N361" t="str">
            <v>susan.mazzarella@mass.gov</v>
          </cell>
          <cell r="P361">
            <v>75</v>
          </cell>
          <cell r="Q361">
            <v>290</v>
          </cell>
          <cell r="R361">
            <v>0</v>
          </cell>
          <cell r="S361" t="str">
            <v>No</v>
          </cell>
          <cell r="T361" t="str">
            <v>No</v>
          </cell>
          <cell r="U361" t="str">
            <v>No</v>
          </cell>
        </row>
        <row r="362">
          <cell r="A362">
            <v>362</v>
          </cell>
          <cell r="B362" t="str">
            <v>02980000</v>
          </cell>
          <cell r="C362" t="str">
            <v>Topsfield</v>
          </cell>
          <cell r="D362" t="str">
            <v>Public School District</v>
          </cell>
          <cell r="E362" t="str">
            <v>Superintendent</v>
          </cell>
          <cell r="F362" t="str">
            <v>Scott Morrison</v>
          </cell>
          <cell r="G362" t="str">
            <v>28 Middleton Road</v>
          </cell>
          <cell r="H362" t="str">
            <v/>
          </cell>
          <cell r="I362" t="str">
            <v>Boxford</v>
          </cell>
          <cell r="J362" t="str">
            <v>MA</v>
          </cell>
          <cell r="K362" t="str">
            <v>01921</v>
          </cell>
          <cell r="L362" t="str">
            <v>Russ Fleming</v>
          </cell>
          <cell r="M362" t="str">
            <v>781-338-6259</v>
          </cell>
          <cell r="N362" t="str">
            <v>russellw.fleming@mass.gov</v>
          </cell>
          <cell r="P362">
            <v>1</v>
          </cell>
          <cell r="Q362">
            <v>605</v>
          </cell>
          <cell r="R362">
            <v>1</v>
          </cell>
          <cell r="S362" t="str">
            <v>Yes</v>
          </cell>
          <cell r="T362" t="str">
            <v>No</v>
          </cell>
          <cell r="U362" t="str">
            <v>No</v>
          </cell>
        </row>
        <row r="363">
          <cell r="A363">
            <v>363</v>
          </cell>
          <cell r="B363" t="str">
            <v>08780000</v>
          </cell>
          <cell r="C363" t="str">
            <v>Tri-County Regional Vocational Technical</v>
          </cell>
          <cell r="D363" t="str">
            <v>Public School District</v>
          </cell>
          <cell r="E363" t="str">
            <v>Superintendent</v>
          </cell>
          <cell r="F363" t="str">
            <v>Stephen Dockray</v>
          </cell>
          <cell r="G363" t="str">
            <v>147 Pond Street</v>
          </cell>
          <cell r="H363" t="str">
            <v/>
          </cell>
          <cell r="I363" t="str">
            <v>Franklin</v>
          </cell>
          <cell r="J363" t="str">
            <v>MA</v>
          </cell>
          <cell r="K363" t="str">
            <v>02038</v>
          </cell>
          <cell r="L363" t="str">
            <v>Alex Lilley</v>
          </cell>
          <cell r="M363" t="str">
            <v>781-338-6212</v>
          </cell>
          <cell r="N363" t="str">
            <v>alex.j.lilley@mass.gov</v>
          </cell>
          <cell r="P363">
            <v>0</v>
          </cell>
          <cell r="Q363">
            <v>958</v>
          </cell>
          <cell r="R363">
            <v>6</v>
          </cell>
          <cell r="S363" t="str">
            <v>No</v>
          </cell>
          <cell r="T363" t="str">
            <v>No</v>
          </cell>
          <cell r="U363" t="str">
            <v>No</v>
          </cell>
        </row>
        <row r="364">
          <cell r="A364">
            <v>364</v>
          </cell>
          <cell r="B364" t="str">
            <v>07730000</v>
          </cell>
          <cell r="C364" t="str">
            <v>Triton</v>
          </cell>
          <cell r="D364" t="str">
            <v>Public School District</v>
          </cell>
          <cell r="E364" t="str">
            <v>Superintendent</v>
          </cell>
          <cell r="F364" t="str">
            <v>Brian Forget</v>
          </cell>
          <cell r="G364" t="str">
            <v>112 Elm Street</v>
          </cell>
          <cell r="H364" t="str">
            <v/>
          </cell>
          <cell r="I364" t="str">
            <v>Byfield</v>
          </cell>
          <cell r="J364" t="str">
            <v>MA</v>
          </cell>
          <cell r="K364" t="str">
            <v>01922</v>
          </cell>
          <cell r="L364" t="str">
            <v>Russ Fleming</v>
          </cell>
          <cell r="M364" t="str">
            <v>781-338-6259</v>
          </cell>
          <cell r="N364" t="str">
            <v>russellw.fleming@mass.gov</v>
          </cell>
          <cell r="P364">
            <v>25</v>
          </cell>
          <cell r="Q364">
            <v>2264</v>
          </cell>
          <cell r="R364">
            <v>237</v>
          </cell>
          <cell r="S364" t="str">
            <v>Yes</v>
          </cell>
          <cell r="T364" t="str">
            <v>No</v>
          </cell>
          <cell r="U364" t="str">
            <v>No</v>
          </cell>
        </row>
        <row r="365">
          <cell r="A365">
            <v>365</v>
          </cell>
          <cell r="B365" t="str">
            <v>03000000</v>
          </cell>
          <cell r="C365" t="str">
            <v>Truro</v>
          </cell>
          <cell r="D365" t="str">
            <v>Public School District</v>
          </cell>
          <cell r="E365" t="str">
            <v>Superintendent</v>
          </cell>
          <cell r="F365" t="str">
            <v>Michael Gradone</v>
          </cell>
          <cell r="G365" t="str">
            <v>P O Box 2029</v>
          </cell>
          <cell r="H365" t="str">
            <v/>
          </cell>
          <cell r="I365" t="str">
            <v>Truro</v>
          </cell>
          <cell r="J365" t="str">
            <v>MA</v>
          </cell>
          <cell r="K365" t="str">
            <v>02666</v>
          </cell>
          <cell r="L365" t="str">
            <v>Ellie Rounds-Bloom</v>
          </cell>
          <cell r="M365" t="str">
            <v>781-338-3128</v>
          </cell>
          <cell r="N365" t="str">
            <v>eleanor.rounds@mass.gov</v>
          </cell>
          <cell r="P365">
            <v>0</v>
          </cell>
          <cell r="Q365">
            <v>95</v>
          </cell>
          <cell r="R365">
            <v>0</v>
          </cell>
          <cell r="S365" t="str">
            <v>No</v>
          </cell>
          <cell r="T365" t="str">
            <v>No</v>
          </cell>
          <cell r="U365" t="str">
            <v>No</v>
          </cell>
        </row>
        <row r="366">
          <cell r="A366">
            <v>366</v>
          </cell>
          <cell r="B366" t="str">
            <v>03010000</v>
          </cell>
          <cell r="C366" t="str">
            <v>Tyngsborough</v>
          </cell>
          <cell r="D366" t="str">
            <v>Public School District</v>
          </cell>
          <cell r="E366" t="str">
            <v>Superintendent</v>
          </cell>
          <cell r="F366" t="str">
            <v>Michael Flanagan</v>
          </cell>
          <cell r="G366" t="str">
            <v>50 Norris Rd</v>
          </cell>
          <cell r="H366" t="str">
            <v/>
          </cell>
          <cell r="I366" t="str">
            <v>Tyngsborough</v>
          </cell>
          <cell r="J366" t="str">
            <v>MA</v>
          </cell>
          <cell r="K366" t="str">
            <v>01879</v>
          </cell>
          <cell r="L366" t="str">
            <v>Colleen Holforty</v>
          </cell>
          <cell r="M366" t="str">
            <v>781-338-3522</v>
          </cell>
          <cell r="N366" t="str">
            <v>colleen.e.holforty@mass.gov</v>
          </cell>
          <cell r="P366">
            <v>60</v>
          </cell>
          <cell r="Q366">
            <v>1606</v>
          </cell>
          <cell r="R366">
            <v>6</v>
          </cell>
          <cell r="S366" t="str">
            <v>Yes</v>
          </cell>
          <cell r="T366" t="str">
            <v>No</v>
          </cell>
          <cell r="U366" t="str">
            <v>No</v>
          </cell>
        </row>
        <row r="367">
          <cell r="A367">
            <v>367</v>
          </cell>
          <cell r="B367" t="str">
            <v>04800000</v>
          </cell>
          <cell r="C367" t="str">
            <v>UP Academy Charter School of Boston (District)</v>
          </cell>
          <cell r="D367" t="str">
            <v>Charter District</v>
          </cell>
          <cell r="E367" t="str">
            <v>Charter School Leader</v>
          </cell>
          <cell r="F367" t="str">
            <v>Rashidah Lawson</v>
          </cell>
          <cell r="G367" t="str">
            <v>215 Dorchester Street</v>
          </cell>
          <cell r="H367" t="str">
            <v/>
          </cell>
          <cell r="I367" t="str">
            <v>Boston</v>
          </cell>
          <cell r="J367" t="str">
            <v>MA</v>
          </cell>
          <cell r="K367" t="str">
            <v>02127</v>
          </cell>
          <cell r="L367" t="str">
            <v>Ellie Rounds-Bloom</v>
          </cell>
          <cell r="M367" t="str">
            <v>781-338-3128</v>
          </cell>
          <cell r="N367" t="str">
            <v>eleanor.rounds@mass.gov</v>
          </cell>
          <cell r="P367">
            <v>120</v>
          </cell>
          <cell r="Q367">
            <v>404</v>
          </cell>
          <cell r="R367">
            <v>36</v>
          </cell>
          <cell r="S367" t="str">
            <v>No</v>
          </cell>
          <cell r="T367" t="str">
            <v>No</v>
          </cell>
          <cell r="U367" t="str">
            <v>No</v>
          </cell>
        </row>
        <row r="368">
          <cell r="A368">
            <v>368</v>
          </cell>
          <cell r="B368" t="str">
            <v>35050000</v>
          </cell>
          <cell r="C368" t="str">
            <v>UP Academy Charter School of Dorchester (District)</v>
          </cell>
          <cell r="D368" t="str">
            <v>Charter District</v>
          </cell>
          <cell r="E368" t="str">
            <v>Charter School Leader</v>
          </cell>
          <cell r="F368" t="str">
            <v>Erica Andrew</v>
          </cell>
          <cell r="G368" t="str">
            <v>35 Westville Street</v>
          </cell>
          <cell r="H368" t="str">
            <v/>
          </cell>
          <cell r="I368" t="str">
            <v>Boston</v>
          </cell>
          <cell r="J368" t="str">
            <v>MA</v>
          </cell>
          <cell r="K368" t="str">
            <v>02124</v>
          </cell>
          <cell r="L368" t="str">
            <v>Ellie Rounds-Bloom</v>
          </cell>
          <cell r="M368" t="str">
            <v>781-338-3128</v>
          </cell>
          <cell r="N368" t="str">
            <v>eleanor.rounds@mass.gov</v>
          </cell>
          <cell r="P368">
            <v>204</v>
          </cell>
          <cell r="Q368">
            <v>636</v>
          </cell>
          <cell r="R368">
            <v>36</v>
          </cell>
          <cell r="S368" t="str">
            <v>No</v>
          </cell>
          <cell r="T368" t="str">
            <v>No</v>
          </cell>
          <cell r="U368" t="str">
            <v>No</v>
          </cell>
        </row>
        <row r="369">
          <cell r="A369">
            <v>369</v>
          </cell>
          <cell r="B369" t="str">
            <v>07740000</v>
          </cell>
          <cell r="C369" t="str">
            <v>Up-Island Regional</v>
          </cell>
          <cell r="D369" t="str">
            <v>Public School District</v>
          </cell>
          <cell r="E369" t="str">
            <v>Superintendent</v>
          </cell>
          <cell r="F369" t="str">
            <v>Matthew D'Andrea</v>
          </cell>
          <cell r="G369" t="str">
            <v>4 Pine Street</v>
          </cell>
          <cell r="H369" t="str">
            <v/>
          </cell>
          <cell r="I369" t="str">
            <v>Vineyard Haven</v>
          </cell>
          <cell r="J369" t="str">
            <v>MA</v>
          </cell>
          <cell r="K369" t="str">
            <v>02568</v>
          </cell>
          <cell r="L369" t="str">
            <v>Sue Mazzarella</v>
          </cell>
          <cell r="M369" t="str">
            <v>781-338-3587</v>
          </cell>
          <cell r="N369" t="str">
            <v>susan.mazzarella@mass.gov</v>
          </cell>
          <cell r="P369">
            <v>23</v>
          </cell>
          <cell r="Q369">
            <v>395</v>
          </cell>
          <cell r="R369">
            <v>0</v>
          </cell>
          <cell r="S369" t="str">
            <v>No</v>
          </cell>
          <cell r="T369" t="str">
            <v>No</v>
          </cell>
          <cell r="U369" t="str">
            <v>No</v>
          </cell>
        </row>
        <row r="370">
          <cell r="A370">
            <v>370</v>
          </cell>
          <cell r="B370" t="str">
            <v>08790000</v>
          </cell>
          <cell r="C370" t="str">
            <v>Upper Cape Cod Regional Vocational Technical</v>
          </cell>
          <cell r="D370" t="str">
            <v>Public School District</v>
          </cell>
          <cell r="E370" t="str">
            <v>Superintendent</v>
          </cell>
          <cell r="F370" t="str">
            <v>Robert Dutch</v>
          </cell>
          <cell r="G370" t="str">
            <v>220 Sandwich Rd</v>
          </cell>
          <cell r="H370" t="str">
            <v/>
          </cell>
          <cell r="I370" t="str">
            <v>Bourne</v>
          </cell>
          <cell r="J370" t="str">
            <v>MA</v>
          </cell>
          <cell r="K370" t="str">
            <v>02532</v>
          </cell>
          <cell r="L370" t="str">
            <v>Ellie Rounds-Bloom</v>
          </cell>
          <cell r="M370" t="str">
            <v>781-338-3128</v>
          </cell>
          <cell r="N370" t="str">
            <v>eleanor.rounds@mass.gov</v>
          </cell>
          <cell r="P370">
            <v>0</v>
          </cell>
          <cell r="Q370">
            <v>693</v>
          </cell>
          <cell r="R370">
            <v>3</v>
          </cell>
          <cell r="S370" t="str">
            <v>No</v>
          </cell>
          <cell r="T370" t="str">
            <v>No</v>
          </cell>
          <cell r="U370" t="str">
            <v>No</v>
          </cell>
        </row>
        <row r="371">
          <cell r="A371">
            <v>371</v>
          </cell>
          <cell r="B371" t="str">
            <v>03040000</v>
          </cell>
          <cell r="C371" t="str">
            <v>Uxbridge</v>
          </cell>
          <cell r="D371" t="str">
            <v>Public School District</v>
          </cell>
          <cell r="E371" t="str">
            <v>Superintendent</v>
          </cell>
          <cell r="F371" t="str">
            <v>Frank Tiano</v>
          </cell>
          <cell r="G371" t="str">
            <v>9 North Main Street</v>
          </cell>
          <cell r="H371" t="str">
            <v/>
          </cell>
          <cell r="I371" t="str">
            <v>Uxbridge</v>
          </cell>
          <cell r="J371" t="str">
            <v>MA</v>
          </cell>
          <cell r="K371" t="str">
            <v>01569</v>
          </cell>
          <cell r="L371" t="str">
            <v>Nancy Labrie</v>
          </cell>
          <cell r="M371" t="str">
            <v>781-338-3536</v>
          </cell>
          <cell r="N371" t="str">
            <v>nancy.h.labrie@mass.gov</v>
          </cell>
          <cell r="P371">
            <v>37</v>
          </cell>
          <cell r="Q371">
            <v>1650</v>
          </cell>
          <cell r="R371">
            <v>5</v>
          </cell>
          <cell r="S371" t="str">
            <v>Yes</v>
          </cell>
          <cell r="T371" t="str">
            <v>No</v>
          </cell>
          <cell r="U371" t="str">
            <v>No</v>
          </cell>
        </row>
        <row r="372">
          <cell r="A372">
            <v>372</v>
          </cell>
          <cell r="B372" t="str">
            <v>04980000</v>
          </cell>
          <cell r="C372" t="str">
            <v>Veritas Preparatory Charter School (District)</v>
          </cell>
          <cell r="D372" t="str">
            <v>Charter District</v>
          </cell>
          <cell r="E372" t="str">
            <v>Charter School Leader</v>
          </cell>
          <cell r="F372" t="str">
            <v>Rachel Romano</v>
          </cell>
          <cell r="G372" t="str">
            <v>370 Pine Street</v>
          </cell>
          <cell r="H372" t="str">
            <v/>
          </cell>
          <cell r="I372" t="str">
            <v>Springfield</v>
          </cell>
          <cell r="J372" t="str">
            <v>MA</v>
          </cell>
          <cell r="K372" t="str">
            <v>01105</v>
          </cell>
          <cell r="L372" t="str">
            <v>Sue Mazzarella</v>
          </cell>
          <cell r="M372" t="str">
            <v>781-338-3587</v>
          </cell>
          <cell r="N372" t="str">
            <v>susan.mazzarella@mass.gov</v>
          </cell>
          <cell r="P372">
            <v>18</v>
          </cell>
          <cell r="Q372">
            <v>371</v>
          </cell>
          <cell r="R372">
            <v>8</v>
          </cell>
          <cell r="S372" t="str">
            <v>Yes</v>
          </cell>
          <cell r="T372" t="str">
            <v>Yes</v>
          </cell>
          <cell r="U372" t="str">
            <v>No</v>
          </cell>
        </row>
        <row r="373">
          <cell r="A373">
            <v>373</v>
          </cell>
          <cell r="B373" t="str">
            <v>07750000</v>
          </cell>
          <cell r="C373" t="str">
            <v>Wachusett</v>
          </cell>
          <cell r="D373" t="str">
            <v>Public School District</v>
          </cell>
          <cell r="E373" t="str">
            <v>Superintendent</v>
          </cell>
          <cell r="F373" t="str">
            <v>Darryll McCall</v>
          </cell>
          <cell r="G373" t="str">
            <v>1745 Main Street</v>
          </cell>
          <cell r="H373" t="str">
            <v>c/o Jefferson School</v>
          </cell>
          <cell r="I373" t="str">
            <v>Jefferson</v>
          </cell>
          <cell r="J373" t="str">
            <v>MA</v>
          </cell>
          <cell r="K373" t="str">
            <v>01522</v>
          </cell>
          <cell r="L373" t="str">
            <v>Beth O'Connell</v>
          </cell>
          <cell r="M373" t="str">
            <v>781-338-3132</v>
          </cell>
          <cell r="N373" t="str">
            <v>elizabeth.a.o'connell@mass.gov</v>
          </cell>
          <cell r="P373">
            <v>125</v>
          </cell>
          <cell r="Q373">
            <v>6929</v>
          </cell>
          <cell r="R373">
            <v>11</v>
          </cell>
          <cell r="S373" t="str">
            <v>Yes</v>
          </cell>
          <cell r="T373" t="str">
            <v>No</v>
          </cell>
          <cell r="U373" t="str">
            <v>Yes</v>
          </cell>
        </row>
        <row r="374">
          <cell r="A374">
            <v>374</v>
          </cell>
          <cell r="B374" t="str">
            <v>03050000</v>
          </cell>
          <cell r="C374" t="str">
            <v>Wakefield</v>
          </cell>
          <cell r="D374" t="str">
            <v>Public School District</v>
          </cell>
          <cell r="E374" t="str">
            <v>Superintendent</v>
          </cell>
          <cell r="F374" t="str">
            <v>Douglas Lyons</v>
          </cell>
          <cell r="G374" t="str">
            <v>60 Farm Street</v>
          </cell>
          <cell r="H374" t="str">
            <v/>
          </cell>
          <cell r="I374" t="str">
            <v>Wakefield</v>
          </cell>
          <cell r="J374" t="str">
            <v>MA</v>
          </cell>
          <cell r="K374" t="str">
            <v>01880</v>
          </cell>
          <cell r="L374" t="str">
            <v>Russ Fleming</v>
          </cell>
          <cell r="M374" t="str">
            <v>781-338-6259</v>
          </cell>
          <cell r="N374" t="str">
            <v>russellw.fleming@mass.gov</v>
          </cell>
          <cell r="P374">
            <v>86</v>
          </cell>
          <cell r="Q374">
            <v>3372</v>
          </cell>
          <cell r="R374">
            <v>14</v>
          </cell>
          <cell r="S374" t="str">
            <v>Yes</v>
          </cell>
          <cell r="T374" t="str">
            <v>No</v>
          </cell>
          <cell r="U374" t="str">
            <v>No</v>
          </cell>
        </row>
        <row r="375">
          <cell r="A375">
            <v>375</v>
          </cell>
          <cell r="B375" t="str">
            <v>03060000</v>
          </cell>
          <cell r="C375" t="str">
            <v>Wales</v>
          </cell>
          <cell r="D375" t="str">
            <v>Public School District</v>
          </cell>
          <cell r="E375" t="str">
            <v>Superintendent</v>
          </cell>
          <cell r="F375" t="str">
            <v>Erin Nosek</v>
          </cell>
          <cell r="G375" t="str">
            <v>320 Brookfield Rd</v>
          </cell>
          <cell r="H375" t="str">
            <v/>
          </cell>
          <cell r="I375" t="str">
            <v>Fiskdale</v>
          </cell>
          <cell r="J375" t="str">
            <v>MA</v>
          </cell>
          <cell r="K375" t="str">
            <v>01518</v>
          </cell>
          <cell r="L375" t="str">
            <v>Russ Fleming</v>
          </cell>
          <cell r="M375" t="str">
            <v>781-338-6259</v>
          </cell>
          <cell r="N375" t="str">
            <v>russellw.fleming@mass.gov</v>
          </cell>
          <cell r="P375">
            <v>1</v>
          </cell>
          <cell r="Q375">
            <v>122</v>
          </cell>
          <cell r="R375">
            <v>0</v>
          </cell>
          <cell r="S375" t="str">
            <v>Yes</v>
          </cell>
          <cell r="T375" t="str">
            <v>No</v>
          </cell>
          <cell r="U375" t="str">
            <v>No</v>
          </cell>
        </row>
        <row r="376">
          <cell r="A376">
            <v>376</v>
          </cell>
          <cell r="B376" t="str">
            <v>03070000</v>
          </cell>
          <cell r="C376" t="str">
            <v>Walpole</v>
          </cell>
          <cell r="D376" t="str">
            <v>Public School District</v>
          </cell>
          <cell r="E376" t="str">
            <v>Superintendent</v>
          </cell>
          <cell r="F376" t="str">
            <v>Lincoln Lynch</v>
          </cell>
          <cell r="G376" t="str">
            <v>135 School Street</v>
          </cell>
          <cell r="H376" t="str">
            <v/>
          </cell>
          <cell r="I376" t="str">
            <v>Walpole</v>
          </cell>
          <cell r="J376" t="str">
            <v>MA</v>
          </cell>
          <cell r="K376" t="str">
            <v>02081</v>
          </cell>
          <cell r="L376" t="str">
            <v>Beth O'Connell</v>
          </cell>
          <cell r="M376" t="str">
            <v>781-338-3132</v>
          </cell>
          <cell r="N376" t="str">
            <v>elizabeth.a.o'connell@mass.gov</v>
          </cell>
          <cell r="P376">
            <v>128</v>
          </cell>
          <cell r="Q376">
            <v>3669</v>
          </cell>
          <cell r="R376">
            <v>14</v>
          </cell>
          <cell r="S376" t="str">
            <v>Yes</v>
          </cell>
          <cell r="T376" t="str">
            <v>No</v>
          </cell>
          <cell r="U376" t="str">
            <v>Yes</v>
          </cell>
        </row>
        <row r="377">
          <cell r="A377">
            <v>377</v>
          </cell>
          <cell r="B377" t="str">
            <v>03080000</v>
          </cell>
          <cell r="C377" t="str">
            <v>Waltham</v>
          </cell>
          <cell r="D377" t="str">
            <v>Public School District</v>
          </cell>
          <cell r="E377" t="str">
            <v>Superintendent</v>
          </cell>
          <cell r="F377" t="str">
            <v>George Frost</v>
          </cell>
          <cell r="G377" t="str">
            <v>617 Lexington Street</v>
          </cell>
          <cell r="H377" t="str">
            <v/>
          </cell>
          <cell r="I377" t="str">
            <v>Waltham</v>
          </cell>
          <cell r="J377" t="str">
            <v>MA</v>
          </cell>
          <cell r="K377" t="str">
            <v>02452</v>
          </cell>
          <cell r="L377" t="str">
            <v>Sue Mazzarella</v>
          </cell>
          <cell r="M377" t="str">
            <v>781-338-3587</v>
          </cell>
          <cell r="N377" t="str">
            <v>susan.mazzarella@mass.gov</v>
          </cell>
          <cell r="P377">
            <v>1485</v>
          </cell>
          <cell r="Q377">
            <v>5702</v>
          </cell>
          <cell r="R377">
            <v>187</v>
          </cell>
          <cell r="S377" t="str">
            <v>Yes</v>
          </cell>
          <cell r="T377" t="str">
            <v>No</v>
          </cell>
          <cell r="U377" t="str">
            <v>Yes</v>
          </cell>
        </row>
        <row r="378">
          <cell r="A378">
            <v>378</v>
          </cell>
          <cell r="B378" t="str">
            <v>03090000</v>
          </cell>
          <cell r="C378" t="str">
            <v>Ware</v>
          </cell>
          <cell r="D378" t="str">
            <v>Public School District</v>
          </cell>
          <cell r="E378" t="str">
            <v>Superintendent</v>
          </cell>
          <cell r="F378" t="str">
            <v>Marlene Di Leo</v>
          </cell>
          <cell r="G378" t="str">
            <v>P O Box 240</v>
          </cell>
          <cell r="H378" t="str">
            <v/>
          </cell>
          <cell r="I378" t="str">
            <v>Ware</v>
          </cell>
          <cell r="J378" t="str">
            <v>MA</v>
          </cell>
          <cell r="K378" t="str">
            <v>01082</v>
          </cell>
          <cell r="L378" t="str">
            <v>Alex Lilley</v>
          </cell>
          <cell r="M378" t="str">
            <v>781-338-6212</v>
          </cell>
          <cell r="N378" t="str">
            <v>alex.j.lilley@mass.gov</v>
          </cell>
          <cell r="P378">
            <v>10</v>
          </cell>
          <cell r="Q378">
            <v>1103</v>
          </cell>
          <cell r="R378">
            <v>0</v>
          </cell>
          <cell r="S378" t="str">
            <v>Yes</v>
          </cell>
          <cell r="T378" t="str">
            <v>No</v>
          </cell>
          <cell r="U378" t="str">
            <v>No</v>
          </cell>
        </row>
        <row r="379">
          <cell r="A379">
            <v>379</v>
          </cell>
          <cell r="B379" t="str">
            <v>03100000</v>
          </cell>
          <cell r="C379" t="str">
            <v>Wareham</v>
          </cell>
          <cell r="D379" t="str">
            <v>Public School District</v>
          </cell>
          <cell r="E379" t="str">
            <v>Superintendent</v>
          </cell>
          <cell r="F379" t="str">
            <v>Kimberly Shaver-Hood</v>
          </cell>
          <cell r="G379" t="str">
            <v>48 Marion Road</v>
          </cell>
          <cell r="H379" t="str">
            <v/>
          </cell>
          <cell r="I379" t="str">
            <v>Wareham</v>
          </cell>
          <cell r="J379" t="str">
            <v>MA</v>
          </cell>
          <cell r="K379" t="str">
            <v>02571</v>
          </cell>
          <cell r="L379" t="str">
            <v>Ellie Rounds-Bloom</v>
          </cell>
          <cell r="M379" t="str">
            <v>781-338-3128</v>
          </cell>
          <cell r="N379" t="str">
            <v>eleanor.rounds@mass.gov</v>
          </cell>
          <cell r="P379">
            <v>25</v>
          </cell>
          <cell r="Q379">
            <v>2046</v>
          </cell>
          <cell r="R379">
            <v>27</v>
          </cell>
          <cell r="S379" t="str">
            <v>Yes</v>
          </cell>
          <cell r="T379" t="str">
            <v>Yes</v>
          </cell>
          <cell r="U379" t="str">
            <v>No</v>
          </cell>
        </row>
        <row r="380">
          <cell r="A380">
            <v>380</v>
          </cell>
          <cell r="B380" t="str">
            <v>03140000</v>
          </cell>
          <cell r="C380" t="str">
            <v>Watertown</v>
          </cell>
          <cell r="D380" t="str">
            <v>Public School District</v>
          </cell>
          <cell r="E380" t="str">
            <v>Superintendent</v>
          </cell>
          <cell r="F380" t="str">
            <v>Deanne Galdston</v>
          </cell>
          <cell r="G380" t="str">
            <v>30 Common Street</v>
          </cell>
          <cell r="H380" t="str">
            <v/>
          </cell>
          <cell r="I380" t="str">
            <v>Watertown</v>
          </cell>
          <cell r="J380" t="str">
            <v>MA</v>
          </cell>
          <cell r="K380" t="str">
            <v>02472</v>
          </cell>
          <cell r="L380" t="str">
            <v>Colleen Holforty</v>
          </cell>
          <cell r="M380" t="str">
            <v>781-338-3522</v>
          </cell>
          <cell r="N380" t="str">
            <v>colleen.e.holforty@mass.gov</v>
          </cell>
          <cell r="P380">
            <v>378</v>
          </cell>
          <cell r="Q380">
            <v>2568</v>
          </cell>
          <cell r="R380">
            <v>29</v>
          </cell>
          <cell r="S380" t="str">
            <v>Yes</v>
          </cell>
          <cell r="T380" t="str">
            <v>No</v>
          </cell>
          <cell r="U380" t="str">
            <v>No</v>
          </cell>
        </row>
        <row r="381">
          <cell r="A381">
            <v>381</v>
          </cell>
          <cell r="B381" t="str">
            <v>03150000</v>
          </cell>
          <cell r="C381" t="str">
            <v>Wayland</v>
          </cell>
          <cell r="D381" t="str">
            <v>Public School District</v>
          </cell>
          <cell r="E381" t="str">
            <v>Superintendent</v>
          </cell>
          <cell r="F381" t="str">
            <v>Arthur Unobskey</v>
          </cell>
          <cell r="G381" t="str">
            <v>41 Cochituate Rd</v>
          </cell>
          <cell r="H381" t="str">
            <v/>
          </cell>
          <cell r="I381" t="str">
            <v>Wayland</v>
          </cell>
          <cell r="J381" t="str">
            <v>MA</v>
          </cell>
          <cell r="K381" t="str">
            <v>01778</v>
          </cell>
          <cell r="L381" t="str">
            <v>Nancy Labrie</v>
          </cell>
          <cell r="M381" t="str">
            <v>781-338-3536</v>
          </cell>
          <cell r="N381" t="str">
            <v>nancy.h.labrie@mass.gov</v>
          </cell>
          <cell r="P381">
            <v>88</v>
          </cell>
          <cell r="Q381">
            <v>2737</v>
          </cell>
          <cell r="R381">
            <v>0</v>
          </cell>
          <cell r="S381" t="str">
            <v>Yes</v>
          </cell>
          <cell r="T381" t="str">
            <v>No</v>
          </cell>
          <cell r="U381" t="str">
            <v>No</v>
          </cell>
        </row>
        <row r="382">
          <cell r="A382">
            <v>382</v>
          </cell>
          <cell r="B382" t="str">
            <v>03160000</v>
          </cell>
          <cell r="C382" t="str">
            <v>Webster</v>
          </cell>
          <cell r="D382" t="str">
            <v>Public School District</v>
          </cell>
          <cell r="E382" t="str">
            <v>Superintendent</v>
          </cell>
          <cell r="F382" t="str">
            <v>Ruthann Petruno-Goguen</v>
          </cell>
          <cell r="G382" t="str">
            <v>77 Poland Street</v>
          </cell>
          <cell r="H382" t="str">
            <v/>
          </cell>
          <cell r="I382" t="str">
            <v>Webster</v>
          </cell>
          <cell r="J382" t="str">
            <v>MA</v>
          </cell>
          <cell r="K382" t="str">
            <v>01570</v>
          </cell>
          <cell r="L382" t="str">
            <v>Russ Fleming</v>
          </cell>
          <cell r="M382" t="str">
            <v>781-338-6259</v>
          </cell>
          <cell r="N382" t="str">
            <v>russellw.fleming@mass.gov</v>
          </cell>
          <cell r="P382">
            <v>191</v>
          </cell>
          <cell r="Q382">
            <v>1780</v>
          </cell>
          <cell r="R382">
            <v>41</v>
          </cell>
          <cell r="S382" t="str">
            <v>Yes</v>
          </cell>
          <cell r="T382" t="str">
            <v>Yes</v>
          </cell>
          <cell r="U382" t="str">
            <v>No</v>
          </cell>
        </row>
        <row r="383">
          <cell r="A383">
            <v>383</v>
          </cell>
          <cell r="B383" t="str">
            <v>03170000</v>
          </cell>
          <cell r="C383" t="str">
            <v>Wellesley</v>
          </cell>
          <cell r="D383" t="str">
            <v>Public School District</v>
          </cell>
          <cell r="E383" t="str">
            <v>Superintendent</v>
          </cell>
          <cell r="F383" t="str">
            <v>David Lussier</v>
          </cell>
          <cell r="G383" t="str">
            <v>40 Kingsbury Street</v>
          </cell>
          <cell r="H383" t="str">
            <v/>
          </cell>
          <cell r="I383" t="str">
            <v>Wellesley</v>
          </cell>
          <cell r="J383" t="str">
            <v>MA</v>
          </cell>
          <cell r="K383" t="str">
            <v>02481</v>
          </cell>
          <cell r="L383" t="str">
            <v>Julia Foodman</v>
          </cell>
          <cell r="M383" t="str">
            <v>781-338-3577</v>
          </cell>
          <cell r="N383" t="str">
            <v>julia.b.foodman@mass.gov</v>
          </cell>
          <cell r="P383">
            <v>102</v>
          </cell>
          <cell r="Q383">
            <v>4821</v>
          </cell>
          <cell r="R383">
            <v>7</v>
          </cell>
          <cell r="S383" t="str">
            <v>Yes</v>
          </cell>
          <cell r="T383" t="str">
            <v>No</v>
          </cell>
          <cell r="U383" t="str">
            <v>No</v>
          </cell>
        </row>
        <row r="384">
          <cell r="A384">
            <v>384</v>
          </cell>
          <cell r="B384" t="str">
            <v>03180000</v>
          </cell>
          <cell r="C384" t="str">
            <v>Wellfleet</v>
          </cell>
          <cell r="D384" t="str">
            <v>Public School District</v>
          </cell>
          <cell r="E384" t="str">
            <v>Superintendent</v>
          </cell>
          <cell r="F384" t="str">
            <v>Thomas Conrad</v>
          </cell>
          <cell r="G384" t="str">
            <v>78 Eldredge Pkwy</v>
          </cell>
          <cell r="H384" t="str">
            <v/>
          </cell>
          <cell r="I384" t="str">
            <v>Orleans</v>
          </cell>
          <cell r="J384" t="str">
            <v>MA</v>
          </cell>
          <cell r="K384" t="str">
            <v>02653</v>
          </cell>
          <cell r="L384" t="str">
            <v>Julia Foodman</v>
          </cell>
          <cell r="M384" t="str">
            <v>781-338-3577</v>
          </cell>
          <cell r="N384" t="str">
            <v>julia.b.foodman@mass.gov</v>
          </cell>
          <cell r="P384">
            <v>1</v>
          </cell>
          <cell r="Q384">
            <v>105</v>
          </cell>
          <cell r="R384">
            <v>0</v>
          </cell>
          <cell r="S384" t="str">
            <v>No</v>
          </cell>
          <cell r="T384" t="str">
            <v>No</v>
          </cell>
          <cell r="U384" t="str">
            <v>No</v>
          </cell>
        </row>
        <row r="385">
          <cell r="A385">
            <v>385</v>
          </cell>
          <cell r="B385" t="str">
            <v>03220000</v>
          </cell>
          <cell r="C385" t="str">
            <v>West Boylston</v>
          </cell>
          <cell r="D385" t="str">
            <v>Public School District</v>
          </cell>
          <cell r="E385" t="str">
            <v>Superintendent</v>
          </cell>
          <cell r="F385" t="str">
            <v>Elizabeth Schaper</v>
          </cell>
          <cell r="G385" t="str">
            <v>125 Crescent Street</v>
          </cell>
          <cell r="H385" t="str">
            <v/>
          </cell>
          <cell r="I385" t="str">
            <v>West Boylston</v>
          </cell>
          <cell r="J385" t="str">
            <v>MA</v>
          </cell>
          <cell r="K385" t="str">
            <v>01583</v>
          </cell>
          <cell r="L385" t="str">
            <v>Alex Lilley</v>
          </cell>
          <cell r="M385" t="str">
            <v>781-338-6212</v>
          </cell>
          <cell r="N385" t="str">
            <v>alex.j.lilley@mass.gov</v>
          </cell>
          <cell r="P385">
            <v>35</v>
          </cell>
          <cell r="Q385">
            <v>880</v>
          </cell>
          <cell r="R385">
            <v>9</v>
          </cell>
          <cell r="S385" t="str">
            <v>Yes</v>
          </cell>
          <cell r="T385" t="str">
            <v>No</v>
          </cell>
          <cell r="U385" t="str">
            <v>No</v>
          </cell>
        </row>
        <row r="386">
          <cell r="A386">
            <v>386</v>
          </cell>
          <cell r="B386" t="str">
            <v>03230000</v>
          </cell>
          <cell r="C386" t="str">
            <v>West Bridgewater</v>
          </cell>
          <cell r="D386" t="str">
            <v>Public School District</v>
          </cell>
          <cell r="E386" t="str">
            <v>Superintendent</v>
          </cell>
          <cell r="F386" t="str">
            <v>Patricia Oakley</v>
          </cell>
          <cell r="G386" t="str">
            <v>2 Spring Street</v>
          </cell>
          <cell r="H386" t="str">
            <v/>
          </cell>
          <cell r="I386" t="str">
            <v>West Bridgewater</v>
          </cell>
          <cell r="J386" t="str">
            <v>MA</v>
          </cell>
          <cell r="K386" t="str">
            <v>02379</v>
          </cell>
          <cell r="L386" t="str">
            <v>Ellie Rounds-Bloom</v>
          </cell>
          <cell r="M386" t="str">
            <v>781-338-3128</v>
          </cell>
          <cell r="N386" t="str">
            <v>eleanor.rounds@mass.gov</v>
          </cell>
          <cell r="P386">
            <v>18</v>
          </cell>
          <cell r="Q386">
            <v>1313</v>
          </cell>
          <cell r="R386">
            <v>9</v>
          </cell>
          <cell r="S386" t="str">
            <v>Yes</v>
          </cell>
          <cell r="T386" t="str">
            <v>Yes</v>
          </cell>
          <cell r="U386" t="str">
            <v>No</v>
          </cell>
        </row>
        <row r="387">
          <cell r="A387">
            <v>387</v>
          </cell>
          <cell r="B387" t="str">
            <v>03320000</v>
          </cell>
          <cell r="C387" t="str">
            <v>West Springfield</v>
          </cell>
          <cell r="D387" t="str">
            <v>Public School District</v>
          </cell>
          <cell r="E387" t="str">
            <v>Superintendent</v>
          </cell>
          <cell r="F387" t="str">
            <v>Michael Richard</v>
          </cell>
          <cell r="G387" t="str">
            <v>26 Central Street</v>
          </cell>
          <cell r="H387" t="str">
            <v/>
          </cell>
          <cell r="I387" t="str">
            <v>West Springfield</v>
          </cell>
          <cell r="J387" t="str">
            <v>MA</v>
          </cell>
          <cell r="K387" t="str">
            <v>01089</v>
          </cell>
          <cell r="L387" t="str">
            <v>Alex Lilley</v>
          </cell>
          <cell r="M387" t="str">
            <v>781-338-6212</v>
          </cell>
          <cell r="N387" t="str">
            <v>alex.j.lilley@mass.gov</v>
          </cell>
          <cell r="P387">
            <v>442</v>
          </cell>
          <cell r="Q387">
            <v>3984</v>
          </cell>
          <cell r="R387">
            <v>139</v>
          </cell>
          <cell r="S387" t="str">
            <v>Yes</v>
          </cell>
          <cell r="T387" t="str">
            <v>No</v>
          </cell>
          <cell r="U387" t="str">
            <v>No</v>
          </cell>
        </row>
        <row r="388">
          <cell r="A388">
            <v>388</v>
          </cell>
          <cell r="B388" t="str">
            <v>03210000</v>
          </cell>
          <cell r="C388" t="str">
            <v>Westborough</v>
          </cell>
          <cell r="D388" t="str">
            <v>Public School District</v>
          </cell>
          <cell r="E388" t="str">
            <v>Superintendent</v>
          </cell>
          <cell r="F388" t="str">
            <v>Amber Bock</v>
          </cell>
          <cell r="G388" t="str">
            <v>45 West Main Street</v>
          </cell>
          <cell r="H388" t="str">
            <v/>
          </cell>
          <cell r="I388" t="str">
            <v>Westborough</v>
          </cell>
          <cell r="J388" t="str">
            <v>MA</v>
          </cell>
          <cell r="K388" t="str">
            <v>01581</v>
          </cell>
          <cell r="L388" t="str">
            <v>Sue Mazzarella</v>
          </cell>
          <cell r="M388" t="str">
            <v>781-338-3587</v>
          </cell>
          <cell r="N388" t="str">
            <v>susan.mazzarella@mass.gov</v>
          </cell>
          <cell r="P388">
            <v>416</v>
          </cell>
          <cell r="Q388">
            <v>3849</v>
          </cell>
          <cell r="R388">
            <v>11</v>
          </cell>
          <cell r="S388" t="str">
            <v>Yes</v>
          </cell>
          <cell r="T388" t="str">
            <v>Yes</v>
          </cell>
          <cell r="U388" t="str">
            <v>No</v>
          </cell>
        </row>
        <row r="389">
          <cell r="A389">
            <v>389</v>
          </cell>
          <cell r="B389" t="str">
            <v>03250000</v>
          </cell>
          <cell r="C389" t="str">
            <v>Westfield</v>
          </cell>
          <cell r="D389" t="str">
            <v>Public School District</v>
          </cell>
          <cell r="E389" t="str">
            <v>Superintendent</v>
          </cell>
          <cell r="F389" t="str">
            <v>Stefan Czaporowski</v>
          </cell>
          <cell r="G389" t="str">
            <v>94 North Elm Street</v>
          </cell>
          <cell r="H389" t="str">
            <v>Suite 101</v>
          </cell>
          <cell r="I389" t="str">
            <v>Westfield</v>
          </cell>
          <cell r="J389" t="str">
            <v>MA</v>
          </cell>
          <cell r="K389" t="str">
            <v>01085</v>
          </cell>
          <cell r="L389" t="str">
            <v>Alex Lilley</v>
          </cell>
          <cell r="M389" t="str">
            <v>781-338-6212</v>
          </cell>
          <cell r="N389" t="str">
            <v>alex.j.lilley@mass.gov</v>
          </cell>
          <cell r="P389">
            <v>283</v>
          </cell>
          <cell r="Q389">
            <v>5116</v>
          </cell>
          <cell r="R389">
            <v>57</v>
          </cell>
          <cell r="S389" t="str">
            <v>Yes</v>
          </cell>
          <cell r="T389" t="str">
            <v>No</v>
          </cell>
          <cell r="U389" t="str">
            <v>No</v>
          </cell>
        </row>
        <row r="390">
          <cell r="A390">
            <v>390</v>
          </cell>
          <cell r="B390" t="str">
            <v>03260000</v>
          </cell>
          <cell r="C390" t="str">
            <v>Westford</v>
          </cell>
          <cell r="D390" t="str">
            <v>Public School District</v>
          </cell>
          <cell r="E390" t="str">
            <v>Superintendent</v>
          </cell>
          <cell r="F390" t="str">
            <v>Everett Olsen</v>
          </cell>
          <cell r="G390" t="str">
            <v>23 Depot Street</v>
          </cell>
          <cell r="H390" t="str">
            <v/>
          </cell>
          <cell r="I390" t="str">
            <v>Westford</v>
          </cell>
          <cell r="J390" t="str">
            <v>MA</v>
          </cell>
          <cell r="K390" t="str">
            <v>01886</v>
          </cell>
          <cell r="L390" t="str">
            <v>Nancy Labrie</v>
          </cell>
          <cell r="M390" t="str">
            <v>781-338-3536</v>
          </cell>
          <cell r="N390" t="str">
            <v>nancy.h.labrie@mass.gov</v>
          </cell>
          <cell r="P390">
            <v>92</v>
          </cell>
          <cell r="Q390">
            <v>4874</v>
          </cell>
          <cell r="R390">
            <v>3</v>
          </cell>
          <cell r="S390" t="str">
            <v>Yes</v>
          </cell>
          <cell r="T390" t="str">
            <v>No</v>
          </cell>
          <cell r="U390" t="str">
            <v>No</v>
          </cell>
        </row>
        <row r="391">
          <cell r="A391">
            <v>391</v>
          </cell>
          <cell r="B391" t="str">
            <v>03270000</v>
          </cell>
          <cell r="C391" t="str">
            <v>Westhampton</v>
          </cell>
          <cell r="D391" t="str">
            <v>Public School District</v>
          </cell>
          <cell r="E391" t="str">
            <v>Superintendent</v>
          </cell>
          <cell r="F391" t="str">
            <v>Aaron Osborne</v>
          </cell>
          <cell r="G391" t="str">
            <v>19 Stage Rd</v>
          </cell>
          <cell r="H391" t="str">
            <v/>
          </cell>
          <cell r="I391" t="str">
            <v>Westhampton</v>
          </cell>
          <cell r="J391" t="str">
            <v>MA</v>
          </cell>
          <cell r="K391" t="str">
            <v>01027</v>
          </cell>
          <cell r="L391" t="str">
            <v>Nancy Labrie</v>
          </cell>
          <cell r="M391" t="str">
            <v>781-338-3536</v>
          </cell>
          <cell r="N391" t="str">
            <v>nancy.h.labrie@mass.gov</v>
          </cell>
          <cell r="P391">
            <v>1</v>
          </cell>
          <cell r="Q391">
            <v>111</v>
          </cell>
          <cell r="R391">
            <v>0</v>
          </cell>
          <cell r="S391" t="str">
            <v>No</v>
          </cell>
          <cell r="T391" t="str">
            <v>No</v>
          </cell>
          <cell r="U391" t="str">
            <v>No</v>
          </cell>
        </row>
        <row r="392">
          <cell r="A392">
            <v>392</v>
          </cell>
          <cell r="B392" t="str">
            <v>03300000</v>
          </cell>
          <cell r="C392" t="str">
            <v>Weston</v>
          </cell>
          <cell r="D392" t="str">
            <v>Public School District</v>
          </cell>
          <cell r="E392" t="str">
            <v>Superintendent</v>
          </cell>
          <cell r="F392" t="str">
            <v>Midge Connolly</v>
          </cell>
          <cell r="G392" t="str">
            <v>89 Wellesley Street</v>
          </cell>
          <cell r="H392" t="str">
            <v/>
          </cell>
          <cell r="I392" t="str">
            <v>Weston</v>
          </cell>
          <cell r="J392" t="str">
            <v>MA</v>
          </cell>
          <cell r="K392" t="str">
            <v>02493</v>
          </cell>
          <cell r="L392" t="str">
            <v>Julia Foodman</v>
          </cell>
          <cell r="M392" t="str">
            <v>781-338-3577</v>
          </cell>
          <cell r="N392" t="str">
            <v>julia.b.foodman@mass.gov</v>
          </cell>
          <cell r="P392">
            <v>73</v>
          </cell>
          <cell r="Q392">
            <v>2020</v>
          </cell>
          <cell r="R392">
            <v>0</v>
          </cell>
          <cell r="S392" t="str">
            <v>Yes</v>
          </cell>
          <cell r="T392" t="str">
            <v>No</v>
          </cell>
          <cell r="U392" t="str">
            <v>No</v>
          </cell>
        </row>
        <row r="393">
          <cell r="A393">
            <v>393</v>
          </cell>
          <cell r="B393" t="str">
            <v>03310000</v>
          </cell>
          <cell r="C393" t="str">
            <v>Westport</v>
          </cell>
          <cell r="D393" t="str">
            <v>Public School District</v>
          </cell>
          <cell r="E393" t="str">
            <v>Superintendent</v>
          </cell>
          <cell r="F393" t="str">
            <v>Gary Reese</v>
          </cell>
          <cell r="G393" t="str">
            <v>17 Main Rd</v>
          </cell>
          <cell r="H393" t="str">
            <v/>
          </cell>
          <cell r="I393" t="str">
            <v>Westport</v>
          </cell>
          <cell r="J393" t="str">
            <v>MA</v>
          </cell>
          <cell r="K393" t="str">
            <v>02790</v>
          </cell>
          <cell r="L393" t="str">
            <v>Beth O'Connell</v>
          </cell>
          <cell r="M393" t="str">
            <v>781-338-3132</v>
          </cell>
          <cell r="N393" t="str">
            <v>elizabeth.a.o'connell@mass.gov</v>
          </cell>
          <cell r="P393">
            <v>13</v>
          </cell>
          <cell r="Q393">
            <v>1371</v>
          </cell>
          <cell r="R393">
            <v>2</v>
          </cell>
          <cell r="S393" t="str">
            <v>Yes</v>
          </cell>
          <cell r="T393" t="str">
            <v>No</v>
          </cell>
          <cell r="U393" t="str">
            <v>No</v>
          </cell>
        </row>
        <row r="394">
          <cell r="A394">
            <v>394</v>
          </cell>
          <cell r="B394" t="str">
            <v>03350000</v>
          </cell>
          <cell r="C394" t="str">
            <v>Westwood</v>
          </cell>
          <cell r="D394" t="str">
            <v>Public School District</v>
          </cell>
          <cell r="E394" t="str">
            <v>Superintendent</v>
          </cell>
          <cell r="F394" t="str">
            <v>Emily Parks</v>
          </cell>
          <cell r="G394" t="str">
            <v>220 Nahatan Street</v>
          </cell>
          <cell r="H394" t="str">
            <v/>
          </cell>
          <cell r="I394" t="str">
            <v>Westwood</v>
          </cell>
          <cell r="J394" t="str">
            <v>MA</v>
          </cell>
          <cell r="K394" t="str">
            <v>02090</v>
          </cell>
          <cell r="L394" t="str">
            <v>Alex Lilley</v>
          </cell>
          <cell r="M394" t="str">
            <v>781-338-6212</v>
          </cell>
          <cell r="N394" t="str">
            <v>alex.j.lilley@mass.gov</v>
          </cell>
          <cell r="P394">
            <v>25</v>
          </cell>
          <cell r="Q394">
            <v>2973</v>
          </cell>
          <cell r="R394">
            <v>0</v>
          </cell>
          <cell r="S394" t="str">
            <v>Yes</v>
          </cell>
          <cell r="T394" t="str">
            <v>No</v>
          </cell>
          <cell r="U394" t="str">
            <v>No</v>
          </cell>
        </row>
        <row r="395">
          <cell r="A395">
            <v>395</v>
          </cell>
          <cell r="B395" t="str">
            <v>03360000</v>
          </cell>
          <cell r="C395" t="str">
            <v>Weymouth</v>
          </cell>
          <cell r="D395" t="str">
            <v>Public School District</v>
          </cell>
          <cell r="E395" t="str">
            <v>Superintendent</v>
          </cell>
          <cell r="F395" t="str">
            <v>Jennifer Curtis-Whipple</v>
          </cell>
          <cell r="G395" t="str">
            <v>111 Middle Street</v>
          </cell>
          <cell r="H395" t="str">
            <v/>
          </cell>
          <cell r="I395" t="str">
            <v>Weymouth</v>
          </cell>
          <cell r="J395" t="str">
            <v>MA</v>
          </cell>
          <cell r="K395" t="str">
            <v>02189</v>
          </cell>
          <cell r="L395" t="str">
            <v>Ellie Rounds-Bloom</v>
          </cell>
          <cell r="M395" t="str">
            <v>781-338-3128</v>
          </cell>
          <cell r="N395" t="str">
            <v>eleanor.rounds@mass.gov</v>
          </cell>
          <cell r="P395">
            <v>305</v>
          </cell>
          <cell r="Q395">
            <v>5670</v>
          </cell>
          <cell r="R395">
            <v>132</v>
          </cell>
          <cell r="S395" t="str">
            <v>Yes</v>
          </cell>
          <cell r="T395" t="str">
            <v>Yes</v>
          </cell>
          <cell r="U395" t="str">
            <v>Yes</v>
          </cell>
        </row>
        <row r="396">
          <cell r="A396">
            <v>396</v>
          </cell>
          <cell r="B396" t="str">
            <v>03370000</v>
          </cell>
          <cell r="C396" t="str">
            <v>Whately</v>
          </cell>
          <cell r="D396" t="str">
            <v>Public School District</v>
          </cell>
          <cell r="E396" t="str">
            <v>Superintendent</v>
          </cell>
          <cell r="F396" t="str">
            <v>Darius Modestow</v>
          </cell>
          <cell r="G396" t="str">
            <v>113 North Main Street, Office C101</v>
          </cell>
          <cell r="H396" t="str">
            <v/>
          </cell>
          <cell r="I396" t="str">
            <v>South Deerfield</v>
          </cell>
          <cell r="J396" t="str">
            <v>MA</v>
          </cell>
          <cell r="K396" t="str">
            <v>01373</v>
          </cell>
          <cell r="L396" t="str">
            <v>Alex Lilley</v>
          </cell>
          <cell r="M396" t="str">
            <v>781-338-6212</v>
          </cell>
          <cell r="N396" t="str">
            <v>alex.j.lilley@mass.gov</v>
          </cell>
          <cell r="P396">
            <v>4</v>
          </cell>
          <cell r="Q396">
            <v>108</v>
          </cell>
          <cell r="R396">
            <v>0</v>
          </cell>
          <cell r="S396" t="str">
            <v>No</v>
          </cell>
          <cell r="T396" t="str">
            <v>No</v>
          </cell>
          <cell r="U396" t="str">
            <v>No</v>
          </cell>
        </row>
        <row r="397">
          <cell r="A397">
            <v>397</v>
          </cell>
          <cell r="B397" t="str">
            <v>07800000</v>
          </cell>
          <cell r="C397" t="str">
            <v>Whitman-Hanson</v>
          </cell>
          <cell r="D397" t="str">
            <v>Public School District</v>
          </cell>
          <cell r="E397" t="str">
            <v>Superintendent</v>
          </cell>
          <cell r="F397" t="str">
            <v>Jeffrey Szymaniak</v>
          </cell>
          <cell r="G397" t="str">
            <v>610 Franklin Street</v>
          </cell>
          <cell r="H397" t="str">
            <v/>
          </cell>
          <cell r="I397" t="str">
            <v>Whitman</v>
          </cell>
          <cell r="J397" t="str">
            <v>MA</v>
          </cell>
          <cell r="K397" t="str">
            <v>02382</v>
          </cell>
          <cell r="L397" t="str">
            <v>Alex Lilley</v>
          </cell>
          <cell r="M397" t="str">
            <v>781-338-6212</v>
          </cell>
          <cell r="N397" t="str">
            <v>alex.j.lilley@mass.gov</v>
          </cell>
          <cell r="P397">
            <v>41</v>
          </cell>
          <cell r="Q397">
            <v>3714</v>
          </cell>
          <cell r="R397">
            <v>20</v>
          </cell>
          <cell r="S397" t="str">
            <v>Yes</v>
          </cell>
          <cell r="T397" t="str">
            <v>No</v>
          </cell>
          <cell r="U397" t="str">
            <v>No</v>
          </cell>
        </row>
        <row r="398">
          <cell r="A398">
            <v>398</v>
          </cell>
          <cell r="B398" t="str">
            <v>08850000</v>
          </cell>
          <cell r="C398" t="str">
            <v>Whittier Regional Vocational Technical</v>
          </cell>
          <cell r="D398" t="str">
            <v>Public School District</v>
          </cell>
          <cell r="E398" t="str">
            <v>Superintendent</v>
          </cell>
          <cell r="F398" t="str">
            <v>Maureen Lynch</v>
          </cell>
          <cell r="G398" t="str">
            <v>115 Amesbury Line Rd</v>
          </cell>
          <cell r="H398" t="str">
            <v/>
          </cell>
          <cell r="I398" t="str">
            <v>Haverhill</v>
          </cell>
          <cell r="J398" t="str">
            <v>MA</v>
          </cell>
          <cell r="K398" t="str">
            <v>01830</v>
          </cell>
          <cell r="L398" t="str">
            <v>Colleen Holforty</v>
          </cell>
          <cell r="M398" t="str">
            <v>781-338-3522</v>
          </cell>
          <cell r="N398" t="str">
            <v>colleen.e.holforty@mass.gov</v>
          </cell>
          <cell r="P398">
            <v>20</v>
          </cell>
          <cell r="Q398">
            <v>1246</v>
          </cell>
          <cell r="R398">
            <v>11</v>
          </cell>
          <cell r="S398" t="str">
            <v>Yes</v>
          </cell>
          <cell r="T398" t="str">
            <v>No</v>
          </cell>
          <cell r="U398" t="str">
            <v>No</v>
          </cell>
        </row>
        <row r="399">
          <cell r="A399">
            <v>399</v>
          </cell>
          <cell r="B399" t="str">
            <v>03400000</v>
          </cell>
          <cell r="C399" t="str">
            <v>Williamsburg</v>
          </cell>
          <cell r="D399" t="str">
            <v>Public School District</v>
          </cell>
          <cell r="E399" t="str">
            <v>Superintendent</v>
          </cell>
          <cell r="F399" t="str">
            <v>Aaron Osborne</v>
          </cell>
          <cell r="G399" t="str">
            <v>19 Stage Rd</v>
          </cell>
          <cell r="H399" t="str">
            <v/>
          </cell>
          <cell r="I399" t="str">
            <v>Westhampton</v>
          </cell>
          <cell r="J399" t="str">
            <v>MA</v>
          </cell>
          <cell r="K399" t="str">
            <v>01027</v>
          </cell>
          <cell r="L399" t="str">
            <v>Nancy Labrie</v>
          </cell>
          <cell r="M399" t="str">
            <v>781-338-3536</v>
          </cell>
          <cell r="N399" t="str">
            <v>nancy.h.labrie@mass.gov</v>
          </cell>
          <cell r="P399">
            <v>2</v>
          </cell>
          <cell r="Q399">
            <v>135</v>
          </cell>
          <cell r="R399">
            <v>0</v>
          </cell>
          <cell r="S399" t="str">
            <v>No</v>
          </cell>
          <cell r="T399" t="str">
            <v>No</v>
          </cell>
          <cell r="U399" t="str">
            <v>No</v>
          </cell>
        </row>
        <row r="400">
          <cell r="A400">
            <v>400</v>
          </cell>
          <cell r="B400" t="str">
            <v>03420000</v>
          </cell>
          <cell r="C400" t="str">
            <v>Wilmington</v>
          </cell>
          <cell r="D400" t="str">
            <v>Public School District</v>
          </cell>
          <cell r="E400" t="str">
            <v>Superintendent</v>
          </cell>
          <cell r="F400" t="str">
            <v>Glenn Brand</v>
          </cell>
          <cell r="G400" t="str">
            <v>161 Church Street</v>
          </cell>
          <cell r="H400" t="str">
            <v/>
          </cell>
          <cell r="I400" t="str">
            <v>Wilmington</v>
          </cell>
          <cell r="J400" t="str">
            <v>MA</v>
          </cell>
          <cell r="K400" t="str">
            <v>01887</v>
          </cell>
          <cell r="L400" t="str">
            <v>Alex Chiu</v>
          </cell>
          <cell r="M400" t="str">
            <v>781-338-3586</v>
          </cell>
          <cell r="N400" t="str">
            <v>alexandria.w.chiu@mass.gov</v>
          </cell>
          <cell r="P400">
            <v>29</v>
          </cell>
          <cell r="Q400">
            <v>3134</v>
          </cell>
          <cell r="R400">
            <v>11</v>
          </cell>
          <cell r="S400" t="str">
            <v>Yes</v>
          </cell>
          <cell r="T400" t="str">
            <v>No</v>
          </cell>
          <cell r="U400" t="str">
            <v>No</v>
          </cell>
        </row>
        <row r="401">
          <cell r="A401">
            <v>401</v>
          </cell>
          <cell r="B401" t="str">
            <v>03430000</v>
          </cell>
          <cell r="C401" t="str">
            <v>Winchendon</v>
          </cell>
          <cell r="D401" t="str">
            <v>Public School District</v>
          </cell>
          <cell r="E401" t="str">
            <v>Superintendent</v>
          </cell>
          <cell r="F401" t="str">
            <v>Joan Landers</v>
          </cell>
          <cell r="G401" t="str">
            <v>175 Grove Street</v>
          </cell>
          <cell r="H401" t="str">
            <v/>
          </cell>
          <cell r="I401" t="str">
            <v>Winchendon</v>
          </cell>
          <cell r="J401" t="str">
            <v>MA</v>
          </cell>
          <cell r="K401" t="str">
            <v>01475</v>
          </cell>
          <cell r="L401" t="str">
            <v>Beth O'Connell</v>
          </cell>
          <cell r="M401" t="str">
            <v>781-338-3132</v>
          </cell>
          <cell r="N401" t="str">
            <v>elizabeth.a.o'connell@mass.gov</v>
          </cell>
          <cell r="P401">
            <v>15</v>
          </cell>
          <cell r="Q401">
            <v>1171</v>
          </cell>
          <cell r="R401">
            <v>23</v>
          </cell>
          <cell r="S401" t="str">
            <v>Yes</v>
          </cell>
          <cell r="T401" t="str">
            <v>Yes</v>
          </cell>
          <cell r="U401" t="str">
            <v>No</v>
          </cell>
        </row>
        <row r="402">
          <cell r="A402">
            <v>402</v>
          </cell>
          <cell r="B402" t="str">
            <v>03440000</v>
          </cell>
          <cell r="C402" t="str">
            <v>Winchester</v>
          </cell>
          <cell r="D402" t="str">
            <v>Public School District</v>
          </cell>
          <cell r="E402" t="str">
            <v>Superintendent</v>
          </cell>
          <cell r="F402" t="str">
            <v>Judith Evans</v>
          </cell>
          <cell r="G402" t="str">
            <v>40 Samoset Road</v>
          </cell>
          <cell r="H402" t="str">
            <v/>
          </cell>
          <cell r="I402" t="str">
            <v>Winchester</v>
          </cell>
          <cell r="J402" t="str">
            <v>MA</v>
          </cell>
          <cell r="K402" t="str">
            <v>01890</v>
          </cell>
          <cell r="L402" t="str">
            <v>Sue Mazzarella</v>
          </cell>
          <cell r="M402" t="str">
            <v>781-338-3587</v>
          </cell>
          <cell r="N402" t="str">
            <v>susan.mazzarella@mass.gov</v>
          </cell>
          <cell r="P402">
            <v>123</v>
          </cell>
          <cell r="Q402">
            <v>4665</v>
          </cell>
          <cell r="R402">
            <v>16</v>
          </cell>
          <cell r="S402" t="str">
            <v>Yes</v>
          </cell>
          <cell r="T402" t="str">
            <v>No</v>
          </cell>
          <cell r="U402" t="str">
            <v>No</v>
          </cell>
        </row>
        <row r="403">
          <cell r="A403">
            <v>403</v>
          </cell>
          <cell r="B403" t="str">
            <v>03460000</v>
          </cell>
          <cell r="C403" t="str">
            <v>Winthrop</v>
          </cell>
          <cell r="D403" t="str">
            <v>Public School District</v>
          </cell>
          <cell r="E403" t="str">
            <v>Superintendent</v>
          </cell>
          <cell r="F403" t="str">
            <v>Lisa Howard</v>
          </cell>
          <cell r="G403" t="str">
            <v>1 Metcalf Square</v>
          </cell>
          <cell r="H403" t="str">
            <v/>
          </cell>
          <cell r="I403" t="str">
            <v>Winthrop</v>
          </cell>
          <cell r="J403" t="str">
            <v>MA</v>
          </cell>
          <cell r="K403" t="str">
            <v>02152</v>
          </cell>
          <cell r="L403" t="str">
            <v>Alex Lilley</v>
          </cell>
          <cell r="M403" t="str">
            <v>781-338-6212</v>
          </cell>
          <cell r="N403" t="str">
            <v>alex.j.lilley@mass.gov</v>
          </cell>
          <cell r="P403">
            <v>158</v>
          </cell>
          <cell r="Q403">
            <v>1927</v>
          </cell>
          <cell r="R403">
            <v>15</v>
          </cell>
          <cell r="S403" t="str">
            <v>Yes</v>
          </cell>
          <cell r="T403" t="str">
            <v>No</v>
          </cell>
          <cell r="U403" t="str">
            <v>No</v>
          </cell>
        </row>
        <row r="404">
          <cell r="A404">
            <v>404</v>
          </cell>
          <cell r="B404" t="str">
            <v>03470000</v>
          </cell>
          <cell r="C404" t="str">
            <v>Woburn</v>
          </cell>
          <cell r="D404" t="str">
            <v>Public School District</v>
          </cell>
          <cell r="E404" t="str">
            <v>Superintendent</v>
          </cell>
          <cell r="F404" t="str">
            <v>Matthew Crowley</v>
          </cell>
          <cell r="G404" t="str">
            <v>55 Locust Street</v>
          </cell>
          <cell r="H404" t="str">
            <v/>
          </cell>
          <cell r="I404" t="str">
            <v>Woburn</v>
          </cell>
          <cell r="J404" t="str">
            <v>MA</v>
          </cell>
          <cell r="K404" t="str">
            <v>01801</v>
          </cell>
          <cell r="L404" t="str">
            <v>Ellie Rounds-Bloom</v>
          </cell>
          <cell r="M404" t="str">
            <v>781-338-3128</v>
          </cell>
          <cell r="N404" t="str">
            <v>eleanor.rounds@mass.gov</v>
          </cell>
          <cell r="P404">
            <v>398</v>
          </cell>
          <cell r="Q404">
            <v>4364</v>
          </cell>
          <cell r="R404">
            <v>3</v>
          </cell>
          <cell r="S404" t="str">
            <v>Yes</v>
          </cell>
          <cell r="T404" t="str">
            <v>No</v>
          </cell>
          <cell r="U404" t="str">
            <v>No</v>
          </cell>
        </row>
        <row r="405">
          <cell r="A405">
            <v>405</v>
          </cell>
          <cell r="B405" t="str">
            <v>03480000</v>
          </cell>
          <cell r="C405" t="str">
            <v>Worcester</v>
          </cell>
          <cell r="D405" t="str">
            <v>Public School District</v>
          </cell>
          <cell r="E405" t="str">
            <v>Superintendent</v>
          </cell>
          <cell r="F405" t="str">
            <v>Maureen Binienda</v>
          </cell>
          <cell r="G405" t="str">
            <v>20 Irving Street</v>
          </cell>
          <cell r="H405" t="str">
            <v/>
          </cell>
          <cell r="I405" t="str">
            <v>Worcester</v>
          </cell>
          <cell r="J405" t="str">
            <v>MA</v>
          </cell>
          <cell r="K405" t="str">
            <v>01609</v>
          </cell>
          <cell r="L405" t="str">
            <v>Russ Fleming</v>
          </cell>
          <cell r="M405" t="str">
            <v>781-338-6259</v>
          </cell>
          <cell r="N405" t="str">
            <v>russellw.fleming@mass.gov</v>
          </cell>
          <cell r="P405">
            <v>7443</v>
          </cell>
          <cell r="Q405">
            <v>24383</v>
          </cell>
          <cell r="R405">
            <v>2913</v>
          </cell>
          <cell r="S405" t="str">
            <v>Yes</v>
          </cell>
          <cell r="T405" t="str">
            <v>Yes</v>
          </cell>
          <cell r="U405" t="str">
            <v>Yes</v>
          </cell>
        </row>
        <row r="406">
          <cell r="A406">
            <v>406</v>
          </cell>
          <cell r="B406" t="str">
            <v>03490000</v>
          </cell>
          <cell r="C406" t="str">
            <v>Worthington</v>
          </cell>
          <cell r="D406" t="str">
            <v>Public School District</v>
          </cell>
          <cell r="E406" t="str">
            <v>Superintendent</v>
          </cell>
          <cell r="F406" t="str">
            <v>Gretchen Morse-Dobosz</v>
          </cell>
          <cell r="G406" t="str">
            <v>147 Huntington Road</v>
          </cell>
          <cell r="H406" t="str">
            <v/>
          </cell>
          <cell r="I406" t="str">
            <v>Worthington</v>
          </cell>
          <cell r="J406" t="str">
            <v>MA</v>
          </cell>
          <cell r="K406" t="str">
            <v>01098</v>
          </cell>
          <cell r="L406" t="str">
            <v>Nancy Labrie</v>
          </cell>
          <cell r="M406" t="str">
            <v>781-338-3536</v>
          </cell>
          <cell r="N406" t="str">
            <v>nancy.h.labrie@mass.gov</v>
          </cell>
          <cell r="P406">
            <v>0</v>
          </cell>
          <cell r="Q406">
            <v>72</v>
          </cell>
          <cell r="R406">
            <v>0</v>
          </cell>
          <cell r="S406" t="str">
            <v>No</v>
          </cell>
          <cell r="T406" t="str">
            <v>No</v>
          </cell>
          <cell r="U406" t="str">
            <v>No</v>
          </cell>
        </row>
        <row r="407">
          <cell r="A407">
            <v>407</v>
          </cell>
          <cell r="B407" t="str">
            <v>03500000</v>
          </cell>
          <cell r="C407" t="str">
            <v>Wrentham</v>
          </cell>
          <cell r="D407" t="str">
            <v>Public School District</v>
          </cell>
          <cell r="E407" t="str">
            <v>Superintendent</v>
          </cell>
          <cell r="F407" t="str">
            <v>Allan Cameron</v>
          </cell>
          <cell r="G407" t="str">
            <v>120 Taunton Street</v>
          </cell>
          <cell r="H407" t="str">
            <v/>
          </cell>
          <cell r="I407" t="str">
            <v>Wrentham</v>
          </cell>
          <cell r="J407" t="str">
            <v>MA</v>
          </cell>
          <cell r="K407" t="str">
            <v>02093</v>
          </cell>
          <cell r="L407" t="str">
            <v>Russ Fleming</v>
          </cell>
          <cell r="M407" t="str">
            <v>781-338-6259</v>
          </cell>
          <cell r="N407" t="str">
            <v>russellw.fleming@mass.gov</v>
          </cell>
          <cell r="P407">
            <v>24</v>
          </cell>
          <cell r="Q407">
            <v>872</v>
          </cell>
          <cell r="R407">
            <v>4</v>
          </cell>
          <cell r="S407" t="str">
            <v>No</v>
          </cell>
          <cell r="T407" t="str">
            <v>No</v>
          </cell>
          <cell r="U407" t="str">
            <v>No</v>
          </cell>
        </row>
      </sheetData>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CoverPage"/>
      <sheetName val="Narrative"/>
      <sheetName val="Private Schools"/>
      <sheetName val="District Reservation"/>
      <sheetName val="School Funding"/>
      <sheetName val="Budget &amp; Indirect Cost"/>
      <sheetName val="Schedule A"/>
      <sheetName val="dataSchoolInfo"/>
      <sheetName val="dataReservation"/>
      <sheetName val="dataDistrictList"/>
      <sheetName val="dataLookupValues"/>
    </sheetNames>
    <sheetDataSet>
      <sheetData sheetId="0"/>
      <sheetData sheetId="1">
        <row r="21">
          <cell r="Q21">
            <v>10000</v>
          </cell>
        </row>
      </sheetData>
      <sheetData sheetId="2"/>
      <sheetData sheetId="3">
        <row r="44">
          <cell r="F44">
            <v>0</v>
          </cell>
        </row>
      </sheetData>
      <sheetData sheetId="4">
        <row r="9">
          <cell r="G9">
            <v>0</v>
          </cell>
        </row>
        <row r="14">
          <cell r="G14">
            <v>0</v>
          </cell>
        </row>
        <row r="30">
          <cell r="G30">
            <v>0</v>
          </cell>
        </row>
        <row r="37">
          <cell r="G37">
            <v>10000</v>
          </cell>
        </row>
      </sheetData>
      <sheetData sheetId="5">
        <row r="159">
          <cell r="K159">
            <v>0</v>
          </cell>
          <cell r="X159">
            <v>0</v>
          </cell>
        </row>
      </sheetData>
      <sheetData sheetId="6">
        <row r="89">
          <cell r="O89">
            <v>126</v>
          </cell>
        </row>
      </sheetData>
      <sheetData sheetId="7"/>
      <sheetData sheetId="8"/>
      <sheetData sheetId="9"/>
      <sheetData sheetId="10">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State</v>
          </cell>
          <cell r="K1" t="str">
            <v>Zip</v>
          </cell>
          <cell r="L1" t="str">
            <v>Liaison's name</v>
          </cell>
          <cell r="M1" t="str">
            <v>Liaison's number</v>
          </cell>
          <cell r="N1" t="str">
            <v>Liaison's email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Russ Fleming</v>
          </cell>
          <cell r="M2" t="str">
            <v>781-338-6259</v>
          </cell>
          <cell r="N2" t="str">
            <v>rfleming@doe.mass.edu</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Michael Seymour</v>
          </cell>
          <cell r="M3" t="str">
            <v>781-338-3514</v>
          </cell>
          <cell r="N3" t="str">
            <v>mseymour@doe.mass.edu</v>
          </cell>
        </row>
        <row r="4">
          <cell r="A4">
            <v>4</v>
          </cell>
          <cell r="B4" t="str">
            <v>04120000</v>
          </cell>
          <cell r="C4" t="str">
            <v>Academy Of the Pacific Rim Charter Public (District)</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Julia Foodman</v>
          </cell>
          <cell r="M4" t="str">
            <v>781-338-3577</v>
          </cell>
          <cell r="N4" t="str">
            <v>jfoodman@doe.mass.edu</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Julia Foodman</v>
          </cell>
          <cell r="M5" t="str">
            <v>781-338-3577</v>
          </cell>
          <cell r="N5" t="str">
            <v>jfoodman@doe.mass.edu</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Sue Mazzarella</v>
          </cell>
          <cell r="M6" t="str">
            <v>781-338-3587</v>
          </cell>
          <cell r="N6" t="str">
            <v>smazzarella@doe.mass.edu</v>
          </cell>
        </row>
        <row r="7">
          <cell r="A7">
            <v>7</v>
          </cell>
          <cell r="B7" t="str">
            <v>06030000</v>
          </cell>
          <cell r="C7" t="str">
            <v>Adams-Cheshire</v>
          </cell>
          <cell r="D7" t="str">
            <v>Public School District</v>
          </cell>
          <cell r="E7" t="str">
            <v>Superintendent</v>
          </cell>
          <cell r="F7" t="str">
            <v>Robert Putnam</v>
          </cell>
          <cell r="G7" t="str">
            <v>191 Church St</v>
          </cell>
          <cell r="H7">
            <v>0</v>
          </cell>
          <cell r="I7" t="str">
            <v>Cheshire</v>
          </cell>
          <cell r="J7" t="str">
            <v>MA</v>
          </cell>
          <cell r="K7" t="str">
            <v>01225</v>
          </cell>
          <cell r="L7" t="str">
            <v>Alex Lilley</v>
          </cell>
          <cell r="M7" t="str">
            <v>781-338-6212</v>
          </cell>
          <cell r="N7" t="str">
            <v>alilley@doe.mass.edu</v>
          </cell>
        </row>
        <row r="8">
          <cell r="A8">
            <v>8</v>
          </cell>
          <cell r="B8" t="str">
            <v>04300000</v>
          </cell>
          <cell r="C8" t="str">
            <v>Advanced Math and Science Academy Charter (District)</v>
          </cell>
          <cell r="D8" t="str">
            <v>Charter District</v>
          </cell>
          <cell r="E8" t="str">
            <v>Charter School Leader</v>
          </cell>
          <cell r="F8" t="str">
            <v>Anders Lewis</v>
          </cell>
          <cell r="G8" t="str">
            <v>201 Forest Street</v>
          </cell>
          <cell r="H8">
            <v>0</v>
          </cell>
          <cell r="I8" t="str">
            <v>Marlborough</v>
          </cell>
          <cell r="J8" t="str">
            <v>MA</v>
          </cell>
          <cell r="K8" t="str">
            <v>01752</v>
          </cell>
          <cell r="L8" t="str">
            <v>Russ Fleming</v>
          </cell>
          <cell r="M8" t="str">
            <v>781-338-6259</v>
          </cell>
          <cell r="N8" t="str">
            <v>rfleming@doe.mass.edu</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Alex Lilley</v>
          </cell>
          <cell r="M9" t="str">
            <v>781-338-6212</v>
          </cell>
          <cell r="N9" t="str">
            <v>alilley@doe.mass.edu</v>
          </cell>
        </row>
        <row r="10">
          <cell r="A10">
            <v>10</v>
          </cell>
          <cell r="B10" t="str">
            <v>04090000</v>
          </cell>
          <cell r="C10" t="str">
            <v>Alma del Mar Charter School (District)</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Sue Mazzarella</v>
          </cell>
          <cell r="M10" t="str">
            <v>781-338-3587</v>
          </cell>
          <cell r="N10" t="str">
            <v>smazzarella@doe.mass.edu</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Michael Seymour</v>
          </cell>
          <cell r="M11" t="str">
            <v>781-338-3514</v>
          </cell>
          <cell r="N11" t="str">
            <v>mseymour@doe.mass.edu</v>
          </cell>
        </row>
        <row r="12">
          <cell r="A12">
            <v>12</v>
          </cell>
          <cell r="B12" t="str">
            <v>00080000</v>
          </cell>
          <cell r="C12" t="str">
            <v>Amherst</v>
          </cell>
          <cell r="D12" t="str">
            <v>Public School District</v>
          </cell>
          <cell r="E12" t="str">
            <v>Superintendent</v>
          </cell>
          <cell r="F12" t="str">
            <v>Michael Morris</v>
          </cell>
          <cell r="G12" t="str">
            <v>170 Chestnut Street</v>
          </cell>
          <cell r="H12">
            <v>0</v>
          </cell>
          <cell r="I12" t="str">
            <v>Amherst</v>
          </cell>
          <cell r="J12" t="str">
            <v>MA</v>
          </cell>
          <cell r="K12" t="str">
            <v>01002</v>
          </cell>
          <cell r="L12" t="str">
            <v>Alex Lilley</v>
          </cell>
          <cell r="M12" t="str">
            <v>781-338-6212</v>
          </cell>
          <cell r="N12" t="str">
            <v>alilley@doe.mass.edu</v>
          </cell>
        </row>
        <row r="13">
          <cell r="A13">
            <v>13</v>
          </cell>
          <cell r="B13" t="str">
            <v>06050000</v>
          </cell>
          <cell r="C13" t="str">
            <v>Amherst-Pelham</v>
          </cell>
          <cell r="D13" t="str">
            <v>Public School District</v>
          </cell>
          <cell r="E13" t="str">
            <v>Superintendent</v>
          </cell>
          <cell r="F13" t="str">
            <v>Michael Morris</v>
          </cell>
          <cell r="G13" t="str">
            <v>170 Chestnut Street</v>
          </cell>
          <cell r="H13">
            <v>0</v>
          </cell>
          <cell r="I13" t="str">
            <v>Amherst</v>
          </cell>
          <cell r="J13" t="str">
            <v>MA</v>
          </cell>
          <cell r="K13" t="str">
            <v>01002</v>
          </cell>
          <cell r="L13" t="str">
            <v>Alex Lilley</v>
          </cell>
          <cell r="M13" t="str">
            <v>781-338-6212</v>
          </cell>
          <cell r="N13" t="str">
            <v>alilley@doe.mass.edu</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Michael Seymour</v>
          </cell>
          <cell r="M14" t="str">
            <v>781-338-3514</v>
          </cell>
          <cell r="N14" t="str">
            <v>mseymour@doe.mass.edu</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Sue Mazzarella</v>
          </cell>
          <cell r="M15" t="str">
            <v>781-338-3587</v>
          </cell>
          <cell r="N15" t="str">
            <v>smazzarella@doe.mass.edu</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Julia Foodman</v>
          </cell>
          <cell r="M16" t="str">
            <v>781-338-3577</v>
          </cell>
          <cell r="N16" t="str">
            <v>jfoodman@doe.mass.edu</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Russ Fleming</v>
          </cell>
          <cell r="M17" t="str">
            <v>781-338-6259</v>
          </cell>
          <cell r="N17" t="str">
            <v>rfleming@doe.mass.edu</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Julia Foodman</v>
          </cell>
          <cell r="M18" t="str">
            <v>781-338-3577</v>
          </cell>
          <cell r="N18" t="str">
            <v>jfoodman@doe.mass.edu</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Russ Fleming</v>
          </cell>
          <cell r="M19" t="str">
            <v>781-338-6259</v>
          </cell>
          <cell r="N19" t="str">
            <v>rfleming@doe.mass.edu</v>
          </cell>
        </row>
        <row r="20">
          <cell r="A20">
            <v>20</v>
          </cell>
          <cell r="B20" t="str">
            <v>06150000</v>
          </cell>
          <cell r="C20" t="str">
            <v>Athol-Royalston</v>
          </cell>
          <cell r="D20" t="str">
            <v>Public School District</v>
          </cell>
          <cell r="E20" t="str">
            <v>Superintendent</v>
          </cell>
          <cell r="F20" t="str">
            <v>Steven Meyer</v>
          </cell>
          <cell r="G20" t="str">
            <v>1062 Pleasant Street</v>
          </cell>
          <cell r="H20">
            <v>0</v>
          </cell>
          <cell r="I20" t="str">
            <v>Athol</v>
          </cell>
          <cell r="J20" t="str">
            <v>MA</v>
          </cell>
          <cell r="K20" t="str">
            <v>01331</v>
          </cell>
          <cell r="L20" t="str">
            <v>Russ Fleming</v>
          </cell>
          <cell r="M20" t="str">
            <v>781-338-6259</v>
          </cell>
          <cell r="N20" t="str">
            <v>rfleming@doe.mass.edu</v>
          </cell>
        </row>
        <row r="21">
          <cell r="A21">
            <v>21</v>
          </cell>
          <cell r="B21" t="str">
            <v>04910000</v>
          </cell>
          <cell r="C21" t="str">
            <v>Atlantis Charter (District)</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Sue Mazzarella</v>
          </cell>
          <cell r="M21" t="str">
            <v>781-338-3587</v>
          </cell>
          <cell r="N21" t="str">
            <v>smazzarella@doe.mass.edu</v>
          </cell>
        </row>
        <row r="22">
          <cell r="A22">
            <v>22</v>
          </cell>
          <cell r="B22" t="str">
            <v>00160000</v>
          </cell>
          <cell r="C22" t="str">
            <v>Attleboro</v>
          </cell>
          <cell r="D22" t="str">
            <v>Public School District</v>
          </cell>
          <cell r="E22" t="str">
            <v>Superintendent</v>
          </cell>
          <cell r="F22" t="str">
            <v>David Sawyer</v>
          </cell>
          <cell r="G22" t="str">
            <v>100 Rathbun Willard Drive</v>
          </cell>
          <cell r="H22">
            <v>0</v>
          </cell>
          <cell r="I22" t="str">
            <v>Attleboro</v>
          </cell>
          <cell r="J22" t="str">
            <v>MA</v>
          </cell>
          <cell r="K22" t="str">
            <v>02703</v>
          </cell>
          <cell r="L22" t="str">
            <v>Sue Mazzarella</v>
          </cell>
          <cell r="M22" t="str">
            <v>781-338-3587</v>
          </cell>
          <cell r="N22" t="str">
            <v>smazzarella@doe.mass.edu</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Russ Fleming</v>
          </cell>
          <cell r="M23" t="str">
            <v>781-338-6259</v>
          </cell>
          <cell r="N23" t="str">
            <v>rfleming@doe.mass.edu</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Sue Mazzarella</v>
          </cell>
          <cell r="M24" t="str">
            <v>781-338-3587</v>
          </cell>
          <cell r="N24" t="str">
            <v>smazzarella@doe.mass.edu</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Russ Fleming</v>
          </cell>
          <cell r="M25" t="str">
            <v>781-338-6259</v>
          </cell>
          <cell r="N25" t="str">
            <v>rfleming@doe.mass.edu</v>
          </cell>
        </row>
        <row r="26">
          <cell r="A26">
            <v>26</v>
          </cell>
          <cell r="B26" t="str">
            <v>00200000</v>
          </cell>
          <cell r="C26" t="str">
            <v>Barnstable</v>
          </cell>
          <cell r="D26" t="str">
            <v>Public School District</v>
          </cell>
          <cell r="E26" t="str">
            <v>Superintendent</v>
          </cell>
          <cell r="F26" t="str">
            <v>Meg Mayo-Brown</v>
          </cell>
          <cell r="G26" t="str">
            <v>P O Box 955</v>
          </cell>
          <cell r="H26">
            <v>0</v>
          </cell>
          <cell r="I26" t="str">
            <v>Hyannis</v>
          </cell>
          <cell r="J26" t="str">
            <v>MA</v>
          </cell>
          <cell r="K26" t="str">
            <v>02601</v>
          </cell>
          <cell r="L26" t="str">
            <v>Sue Mazzarella</v>
          </cell>
          <cell r="M26" t="str">
            <v>781-338-3587</v>
          </cell>
          <cell r="N26" t="str">
            <v>smazzarella@doe.mass.edu</v>
          </cell>
        </row>
        <row r="27">
          <cell r="A27">
            <v>27</v>
          </cell>
          <cell r="B27" t="str">
            <v>04270000</v>
          </cell>
          <cell r="C27" t="str">
            <v>Barnstable Community Horace Mann Charter Public (District)</v>
          </cell>
          <cell r="D27" t="str">
            <v>Charter District</v>
          </cell>
          <cell r="E27" t="str">
            <v>Charter School Leader</v>
          </cell>
          <cell r="F27" t="str">
            <v>Sheila Kukstis</v>
          </cell>
          <cell r="G27" t="str">
            <v>165 Bearses Way</v>
          </cell>
          <cell r="H27">
            <v>0</v>
          </cell>
          <cell r="I27" t="str">
            <v>Hyannis</v>
          </cell>
          <cell r="J27" t="str">
            <v>MA</v>
          </cell>
          <cell r="K27" t="str">
            <v>02601</v>
          </cell>
          <cell r="L27" t="str">
            <v>Sue Mazzarella</v>
          </cell>
          <cell r="M27" t="str">
            <v>781-338-3587</v>
          </cell>
          <cell r="N27" t="str">
            <v>smazzarella@doe.mass.edu</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Alex Lilley</v>
          </cell>
          <cell r="M28" t="str">
            <v>781-338-6212</v>
          </cell>
          <cell r="N28" t="str">
            <v>alilley@doe.mass.edu</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Julia Foodman</v>
          </cell>
          <cell r="M29" t="str">
            <v>781-338-3577</v>
          </cell>
          <cell r="N29" t="str">
            <v>jfoodman@doe.mass.edu</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Alex Lilley</v>
          </cell>
          <cell r="M30" t="str">
            <v>781-338-6212</v>
          </cell>
          <cell r="N30" t="str">
            <v>alilley@doe.mass.edu</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Julia Foodman</v>
          </cell>
          <cell r="M31" t="str">
            <v>781-338-3577</v>
          </cell>
          <cell r="N31" t="str">
            <v>jfoodman@doe.mass.edu</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Julia Foodman</v>
          </cell>
          <cell r="M32" t="str">
            <v>781-338-3577</v>
          </cell>
          <cell r="N32" t="str">
            <v>jfoodman@doe.mass.edu</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Julia Foodman</v>
          </cell>
          <cell r="M33" t="str">
            <v>781-338-3577</v>
          </cell>
          <cell r="N33" t="str">
            <v>jfoodman@doe.mass.edu</v>
          </cell>
        </row>
        <row r="34">
          <cell r="A34">
            <v>34</v>
          </cell>
          <cell r="B34" t="str">
            <v>04470000</v>
          </cell>
          <cell r="C34" t="str">
            <v>Benjamin Franklin Classical Charter Public (District)</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Julia Foodman</v>
          </cell>
          <cell r="M34" t="str">
            <v>781-338-3577</v>
          </cell>
          <cell r="N34" t="str">
            <v>jfoodman@doe.mass.edu</v>
          </cell>
        </row>
        <row r="35">
          <cell r="A35">
            <v>35</v>
          </cell>
          <cell r="B35" t="str">
            <v>35110000</v>
          </cell>
          <cell r="C35" t="str">
            <v>Bentley Academy Charter School (District)</v>
          </cell>
          <cell r="D35" t="str">
            <v>Charter District</v>
          </cell>
          <cell r="E35" t="str">
            <v>Charter School Leader</v>
          </cell>
          <cell r="F35" t="str">
            <v>Marlena Afonso</v>
          </cell>
          <cell r="G35" t="str">
            <v>25 Memorial Drive</v>
          </cell>
          <cell r="H35">
            <v>0</v>
          </cell>
          <cell r="I35" t="str">
            <v>Salem</v>
          </cell>
          <cell r="J35" t="str">
            <v>MA</v>
          </cell>
          <cell r="K35" t="str">
            <v>01970</v>
          </cell>
          <cell r="L35" t="str">
            <v>Michael Seymour</v>
          </cell>
          <cell r="M35" t="str">
            <v>781-338-3514</v>
          </cell>
          <cell r="N35" t="str">
            <v>mseymour@doe.mass.edu</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Sue Mazzarella</v>
          </cell>
          <cell r="M36" t="str">
            <v>781-338-3587</v>
          </cell>
          <cell r="N36" t="str">
            <v>smazzarella@doe.mass.edu</v>
          </cell>
        </row>
        <row r="37">
          <cell r="A37">
            <v>37</v>
          </cell>
          <cell r="B37" t="str">
            <v>04140000</v>
          </cell>
          <cell r="C37" t="str">
            <v>Berkshire Arts and Technology Charter Public (District)</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Alex Lilley</v>
          </cell>
          <cell r="M37" t="str">
            <v>781-338-6212</v>
          </cell>
          <cell r="N37" t="str">
            <v>alilley@doe.mass.edu</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Alex Lilley</v>
          </cell>
          <cell r="M38" t="str">
            <v>781-338-6212</v>
          </cell>
          <cell r="N38" t="str">
            <v>alilley@doe.mass.edu</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Russ Fleming</v>
          </cell>
          <cell r="M39" t="str">
            <v>781-338-6259</v>
          </cell>
          <cell r="N39" t="str">
            <v>rfleming@doe.mass.edu</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Russ Fleming</v>
          </cell>
          <cell r="M40" t="str">
            <v>781-338-6259</v>
          </cell>
          <cell r="N40" t="str">
            <v>rfleming@doe.mass.edu</v>
          </cell>
        </row>
        <row r="41">
          <cell r="A41">
            <v>41</v>
          </cell>
          <cell r="B41" t="str">
            <v>00300000</v>
          </cell>
          <cell r="C41" t="str">
            <v>Beverly</v>
          </cell>
          <cell r="D41" t="str">
            <v>Public School District</v>
          </cell>
          <cell r="E41" t="str">
            <v>Superintendent</v>
          </cell>
          <cell r="F41" t="str">
            <v>Steven Hiersche</v>
          </cell>
          <cell r="G41" t="str">
            <v>70 Balch St.</v>
          </cell>
          <cell r="H41">
            <v>0</v>
          </cell>
          <cell r="I41" t="str">
            <v>Beverly</v>
          </cell>
          <cell r="J41" t="str">
            <v>MA</v>
          </cell>
          <cell r="K41" t="str">
            <v>01915</v>
          </cell>
          <cell r="L41" t="str">
            <v>Michael Seymour</v>
          </cell>
          <cell r="M41" t="str">
            <v>781-338-3514</v>
          </cell>
          <cell r="N41" t="str">
            <v>mseymour@doe.mass.edu</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Michael Seymour</v>
          </cell>
          <cell r="M42" t="str">
            <v>781-338-3514</v>
          </cell>
          <cell r="N42" t="str">
            <v>mseymour@doe.mass.edu</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Russ Fleming</v>
          </cell>
          <cell r="M43" t="str">
            <v>781-338-6259</v>
          </cell>
          <cell r="N43" t="str">
            <v>rfleming@doe.mass.edu</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Russ Fleming</v>
          </cell>
          <cell r="M44" t="str">
            <v>781-338-6259</v>
          </cell>
          <cell r="N44" t="str">
            <v>rfleming@doe.mass.edu</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Julia Foodman</v>
          </cell>
          <cell r="M45" t="str">
            <v>781-338-3577</v>
          </cell>
          <cell r="N45" t="str">
            <v>jfoodman@doe.mass.edu</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Julia Foodman</v>
          </cell>
          <cell r="M46" t="str">
            <v>781-338-3577</v>
          </cell>
          <cell r="N46" t="str">
            <v>jfoodman@doe.mass.edu</v>
          </cell>
        </row>
        <row r="47">
          <cell r="A47">
            <v>47</v>
          </cell>
          <cell r="B47" t="str">
            <v>04490000</v>
          </cell>
          <cell r="C47" t="str">
            <v>Boston Collegiate Charter (District)</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Julia Foodman</v>
          </cell>
          <cell r="M47" t="str">
            <v>781-338-3577</v>
          </cell>
          <cell r="N47" t="str">
            <v>jfoodman@doe.mass.edu</v>
          </cell>
        </row>
        <row r="48">
          <cell r="A48">
            <v>48</v>
          </cell>
          <cell r="B48" t="str">
            <v>04240000</v>
          </cell>
          <cell r="C48" t="str">
            <v>Boston Day and Evening Academy Charter (District)</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Julia Foodman</v>
          </cell>
          <cell r="M48" t="str">
            <v>781-338-3577</v>
          </cell>
          <cell r="N48" t="str">
            <v>jfoodman@doe.mass.edu</v>
          </cell>
        </row>
        <row r="49">
          <cell r="A49">
            <v>49</v>
          </cell>
          <cell r="B49" t="str">
            <v>04110000</v>
          </cell>
          <cell r="C49" t="str">
            <v>Boston Green Academy Horace Mann Charter School (District)</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Julia Foodman</v>
          </cell>
          <cell r="M49" t="str">
            <v>781-338-3577</v>
          </cell>
          <cell r="N49" t="str">
            <v>jfoodman@doe.mass.edu</v>
          </cell>
        </row>
        <row r="50">
          <cell r="A50">
            <v>50</v>
          </cell>
          <cell r="B50" t="str">
            <v>04160000</v>
          </cell>
          <cell r="C50" t="str">
            <v>Boston Preparatory Charter Public (District)</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Julia Foodman</v>
          </cell>
          <cell r="M50" t="str">
            <v>781-338-3577</v>
          </cell>
          <cell r="N50" t="str">
            <v>jfoodman@doe.mass.edu</v>
          </cell>
        </row>
        <row r="51">
          <cell r="A51">
            <v>51</v>
          </cell>
          <cell r="B51" t="str">
            <v>04810000</v>
          </cell>
          <cell r="C51" t="str">
            <v>Boston Renaissance Charter Public (District)</v>
          </cell>
          <cell r="D51" t="str">
            <v>Charter District</v>
          </cell>
          <cell r="E51" t="str">
            <v>Charter School Leader</v>
          </cell>
          <cell r="F51" t="str">
            <v>Alexandra Banhares-Buckmire</v>
          </cell>
          <cell r="G51" t="str">
            <v>1415 Hyde Park Ave</v>
          </cell>
          <cell r="H51">
            <v>0</v>
          </cell>
          <cell r="I51" t="str">
            <v>Hyde Park</v>
          </cell>
          <cell r="J51" t="str">
            <v>MA</v>
          </cell>
          <cell r="K51" t="str">
            <v>02136</v>
          </cell>
          <cell r="L51" t="str">
            <v>Julia Foodman</v>
          </cell>
          <cell r="M51" t="str">
            <v>781-338-3577</v>
          </cell>
          <cell r="N51" t="str">
            <v>jfoodman@doe.mass.edu</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Sue Mazzarella</v>
          </cell>
          <cell r="M52" t="str">
            <v>781-338-3587</v>
          </cell>
          <cell r="N52" t="str">
            <v>smazzarella@doe.mass.edu</v>
          </cell>
        </row>
        <row r="53">
          <cell r="A53">
            <v>53</v>
          </cell>
          <cell r="B53" t="str">
            <v>00380000</v>
          </cell>
          <cell r="C53" t="str">
            <v>Boxford</v>
          </cell>
          <cell r="D53" t="str">
            <v>Public School District</v>
          </cell>
          <cell r="E53" t="str">
            <v>Superintendent</v>
          </cell>
          <cell r="F53" t="str">
            <v>Scott Morrison</v>
          </cell>
          <cell r="G53" t="str">
            <v>28 Middleton Road</v>
          </cell>
          <cell r="H53">
            <v>0</v>
          </cell>
          <cell r="I53" t="str">
            <v>Boxford</v>
          </cell>
          <cell r="J53" t="str">
            <v>MA</v>
          </cell>
          <cell r="K53" t="str">
            <v>01921</v>
          </cell>
          <cell r="L53" t="str">
            <v>Michael Seymour</v>
          </cell>
          <cell r="M53" t="str">
            <v>781-338-3514</v>
          </cell>
          <cell r="N53" t="str">
            <v>mseymour@doe.mass.edu</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Russ Fleming</v>
          </cell>
          <cell r="M54" t="str">
            <v>781-338-6259</v>
          </cell>
          <cell r="N54" t="str">
            <v>rfleming@doe.mass.edu</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Sue Mazzarella</v>
          </cell>
          <cell r="M55" t="str">
            <v>781-338-3587</v>
          </cell>
          <cell r="N55" t="str">
            <v>smazzarella@doe.mass.edu</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Michael Seymour</v>
          </cell>
          <cell r="M56" t="str">
            <v>781-338-3514</v>
          </cell>
          <cell r="N56" t="str">
            <v>mseymour@doe.mass.edu</v>
          </cell>
        </row>
        <row r="57">
          <cell r="A57">
            <v>57</v>
          </cell>
          <cell r="B57" t="str">
            <v>04170000</v>
          </cell>
          <cell r="C57" t="str">
            <v>Bridge Boston Charter School (District)</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Julia Foodman</v>
          </cell>
          <cell r="M57" t="str">
            <v>781-338-3577</v>
          </cell>
          <cell r="N57" t="str">
            <v>jfoodman@doe.mass.edu</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Sue Mazzarella</v>
          </cell>
          <cell r="M58" t="str">
            <v>781-338-3587</v>
          </cell>
          <cell r="N58" t="str">
            <v>smazzarella@doe.mass.edu</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Russ Fleming</v>
          </cell>
          <cell r="M59" t="str">
            <v>781-338-6259</v>
          </cell>
          <cell r="N59" t="str">
            <v>rfleming@doe.mass.edu</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Michael Seymour</v>
          </cell>
          <cell r="M60" t="str">
            <v>781-338-3514</v>
          </cell>
          <cell r="N60" t="str">
            <v>mseymour@doe.mass.edu</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Michael Seymour</v>
          </cell>
          <cell r="M61" t="str">
            <v>781-338-3514</v>
          </cell>
          <cell r="N61" t="str">
            <v>mseymour@doe.mass.edu</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Michael Seymour</v>
          </cell>
          <cell r="M62" t="str">
            <v>781-338-3514</v>
          </cell>
          <cell r="N62" t="str">
            <v>mseymour@doe.mass.edu</v>
          </cell>
        </row>
        <row r="63">
          <cell r="A63">
            <v>63</v>
          </cell>
          <cell r="B63" t="str">
            <v>04280000</v>
          </cell>
          <cell r="C63" t="str">
            <v>Brooke Charter School (District)</v>
          </cell>
          <cell r="D63" t="str">
            <v>Charter District</v>
          </cell>
          <cell r="E63" t="str">
            <v>Charter School Leader</v>
          </cell>
          <cell r="F63" t="str">
            <v>Kimberly Steadman</v>
          </cell>
          <cell r="G63" t="str">
            <v>190 Cummins Highway</v>
          </cell>
          <cell r="H63">
            <v>0</v>
          </cell>
          <cell r="I63" t="str">
            <v>Roslindale</v>
          </cell>
          <cell r="J63" t="str">
            <v>MA</v>
          </cell>
          <cell r="K63" t="str">
            <v>02131</v>
          </cell>
          <cell r="L63" t="str">
            <v>Julia Foodman</v>
          </cell>
          <cell r="M63" t="str">
            <v>781-338-3577</v>
          </cell>
          <cell r="N63" t="str">
            <v>jfoodman@doe.mass.edu</v>
          </cell>
        </row>
        <row r="64">
          <cell r="A64">
            <v>64</v>
          </cell>
          <cell r="B64" t="str">
            <v>00450000</v>
          </cell>
          <cell r="C64" t="str">
            <v>Brookfield</v>
          </cell>
          <cell r="D64" t="str">
            <v>Public School District</v>
          </cell>
          <cell r="E64" t="str">
            <v>Superintendent</v>
          </cell>
          <cell r="F64" t="str">
            <v>Erin Nosek</v>
          </cell>
          <cell r="G64" t="str">
            <v>320 Brookfield Rd</v>
          </cell>
          <cell r="H64">
            <v>0</v>
          </cell>
          <cell r="I64" t="str">
            <v>Fiskdale</v>
          </cell>
          <cell r="J64" t="str">
            <v>MA</v>
          </cell>
          <cell r="K64" t="str">
            <v>01518</v>
          </cell>
          <cell r="L64" t="str">
            <v>Russ Fleming</v>
          </cell>
          <cell r="M64" t="str">
            <v>781-338-6259</v>
          </cell>
          <cell r="N64" t="str">
            <v>rfleming@doe.mass.edu</v>
          </cell>
        </row>
        <row r="65">
          <cell r="A65">
            <v>65</v>
          </cell>
          <cell r="B65" t="str">
            <v>00460000</v>
          </cell>
          <cell r="C65" t="str">
            <v>Brookline</v>
          </cell>
          <cell r="D65" t="str">
            <v>Public School District</v>
          </cell>
          <cell r="E65" t="str">
            <v>Superintendent</v>
          </cell>
          <cell r="F65" t="str">
            <v>Andrew Bott</v>
          </cell>
          <cell r="G65" t="str">
            <v>333 Washington Street</v>
          </cell>
          <cell r="H65">
            <v>0</v>
          </cell>
          <cell r="I65" t="str">
            <v>Brookline</v>
          </cell>
          <cell r="J65" t="str">
            <v>MA</v>
          </cell>
          <cell r="K65" t="str">
            <v>02445</v>
          </cell>
          <cell r="L65" t="str">
            <v>Julia Foodman</v>
          </cell>
          <cell r="M65" t="str">
            <v>781-338-3577</v>
          </cell>
          <cell r="N65" t="str">
            <v>jfoodman@doe.mass.edu</v>
          </cell>
        </row>
        <row r="66">
          <cell r="A66">
            <v>66</v>
          </cell>
          <cell r="B66" t="str">
            <v>00480000</v>
          </cell>
          <cell r="C66" t="str">
            <v>Burlington</v>
          </cell>
          <cell r="D66" t="str">
            <v>Public School District</v>
          </cell>
          <cell r="E66" t="str">
            <v>Superintendent</v>
          </cell>
          <cell r="F66" t="str">
            <v>Eric Conti</v>
          </cell>
          <cell r="G66" t="str">
            <v>123 Cambridge Street</v>
          </cell>
          <cell r="H66">
            <v>0</v>
          </cell>
          <cell r="I66" t="str">
            <v>Burlington</v>
          </cell>
          <cell r="J66" t="str">
            <v>MA</v>
          </cell>
          <cell r="K66" t="str">
            <v>01803</v>
          </cell>
          <cell r="L66" t="str">
            <v>Julia Foodman</v>
          </cell>
          <cell r="M66" t="str">
            <v>781-338-3577</v>
          </cell>
          <cell r="N66" t="str">
            <v>jfoodman@doe.mass.edu</v>
          </cell>
        </row>
        <row r="67">
          <cell r="A67">
            <v>67</v>
          </cell>
          <cell r="B67" t="str">
            <v>00490000</v>
          </cell>
          <cell r="C67" t="str">
            <v>Cambridge</v>
          </cell>
          <cell r="D67" t="str">
            <v>Public School District</v>
          </cell>
          <cell r="E67" t="str">
            <v>Superintendent</v>
          </cell>
          <cell r="F67" t="str">
            <v>Kenneth Salim</v>
          </cell>
          <cell r="G67" t="str">
            <v>159 Thorndike Street</v>
          </cell>
          <cell r="H67">
            <v>0</v>
          </cell>
          <cell r="I67" t="str">
            <v>Cambridge</v>
          </cell>
          <cell r="J67" t="str">
            <v>MA</v>
          </cell>
          <cell r="K67" t="str">
            <v>02141</v>
          </cell>
          <cell r="L67" t="str">
            <v>Julia Foodman</v>
          </cell>
          <cell r="M67" t="str">
            <v>781-338-3577</v>
          </cell>
          <cell r="N67" t="str">
            <v>jfoodman@doe.mass.edu</v>
          </cell>
        </row>
        <row r="68">
          <cell r="A68">
            <v>68</v>
          </cell>
          <cell r="B68" t="str">
            <v>00500000</v>
          </cell>
          <cell r="C68" t="str">
            <v>Canton</v>
          </cell>
          <cell r="D68" t="str">
            <v>Public School District</v>
          </cell>
          <cell r="E68" t="str">
            <v>Superintendent</v>
          </cell>
          <cell r="F68" t="str">
            <v>Jennifer Fischer-Mueller</v>
          </cell>
          <cell r="G68" t="str">
            <v>960 Washington Street</v>
          </cell>
          <cell r="H68">
            <v>0</v>
          </cell>
          <cell r="I68" t="str">
            <v>Canton</v>
          </cell>
          <cell r="J68" t="str">
            <v>MA</v>
          </cell>
          <cell r="K68" t="str">
            <v>02021</v>
          </cell>
          <cell r="L68" t="str">
            <v>Julia Foodman</v>
          </cell>
          <cell r="M68" t="str">
            <v>781-338-3577</v>
          </cell>
          <cell r="N68" t="str">
            <v>jfoodman@doe.mass.edu</v>
          </cell>
        </row>
        <row r="69">
          <cell r="A69">
            <v>69</v>
          </cell>
          <cell r="B69" t="str">
            <v>04320000</v>
          </cell>
          <cell r="C69" t="str">
            <v>Cape Cod Lighthouse Charter (District)</v>
          </cell>
          <cell r="D69" t="str">
            <v>Charter District</v>
          </cell>
          <cell r="E69" t="str">
            <v>Charter School Leader</v>
          </cell>
          <cell r="F69" t="str">
            <v>Paul Niles</v>
          </cell>
          <cell r="G69" t="str">
            <v>195 Route 137</v>
          </cell>
          <cell r="H69">
            <v>0</v>
          </cell>
          <cell r="I69" t="str">
            <v>Harwich</v>
          </cell>
          <cell r="J69" t="str">
            <v>MA</v>
          </cell>
          <cell r="K69" t="str">
            <v>02645</v>
          </cell>
          <cell r="L69" t="str">
            <v>Sue Mazzarella</v>
          </cell>
          <cell r="M69" t="str">
            <v>781-338-3587</v>
          </cell>
          <cell r="N69" t="str">
            <v>smazzarella@doe.mass.edu</v>
          </cell>
        </row>
        <row r="70">
          <cell r="A70">
            <v>70</v>
          </cell>
          <cell r="B70" t="str">
            <v>08150000</v>
          </cell>
          <cell r="C70" t="str">
            <v>Cape Cod Regional Vocational Technical</v>
          </cell>
          <cell r="D70" t="str">
            <v>Public School District</v>
          </cell>
          <cell r="E70" t="str">
            <v>Superintendent</v>
          </cell>
          <cell r="F70" t="str">
            <v>Robert Sanborn</v>
          </cell>
          <cell r="G70" t="str">
            <v>351 Pleasant Lake Avenue</v>
          </cell>
          <cell r="H70">
            <v>0</v>
          </cell>
          <cell r="I70" t="str">
            <v>Harwich</v>
          </cell>
          <cell r="J70" t="str">
            <v>MA</v>
          </cell>
          <cell r="K70" t="str">
            <v>02645</v>
          </cell>
          <cell r="L70" t="str">
            <v>Michael Seymour</v>
          </cell>
          <cell r="M70" t="str">
            <v>781-338-3514</v>
          </cell>
          <cell r="N70" t="str">
            <v>mseymour@doe.mass.edu</v>
          </cell>
        </row>
        <row r="71">
          <cell r="A71">
            <v>71</v>
          </cell>
          <cell r="B71" t="str">
            <v>00510000</v>
          </cell>
          <cell r="C71" t="str">
            <v>Carlisle</v>
          </cell>
          <cell r="D71" t="str">
            <v>Public School District</v>
          </cell>
          <cell r="E71" t="str">
            <v>Superintendent</v>
          </cell>
          <cell r="F71" t="str">
            <v>James O'Shea</v>
          </cell>
          <cell r="G71" t="str">
            <v>83 School Street</v>
          </cell>
          <cell r="H71">
            <v>0</v>
          </cell>
          <cell r="I71" t="str">
            <v>Carlisle</v>
          </cell>
          <cell r="J71" t="str">
            <v>MA</v>
          </cell>
          <cell r="K71" t="str">
            <v>01741</v>
          </cell>
          <cell r="L71" t="str">
            <v>Julia Foodman</v>
          </cell>
          <cell r="M71" t="str">
            <v>781-338-3577</v>
          </cell>
          <cell r="N71" t="str">
            <v>jfoodman@doe.mass.edu</v>
          </cell>
        </row>
        <row r="72">
          <cell r="A72">
            <v>72</v>
          </cell>
          <cell r="B72" t="str">
            <v>00520000</v>
          </cell>
          <cell r="C72" t="str">
            <v>Carver</v>
          </cell>
          <cell r="D72" t="str">
            <v>Public School District</v>
          </cell>
          <cell r="E72" t="str">
            <v>Superintendent</v>
          </cell>
          <cell r="F72" t="str">
            <v>Scott Knief</v>
          </cell>
          <cell r="G72" t="str">
            <v>3 Carver Square Blvd.</v>
          </cell>
          <cell r="H72">
            <v>0</v>
          </cell>
          <cell r="I72" t="str">
            <v>Carver</v>
          </cell>
          <cell r="J72" t="str">
            <v>MA</v>
          </cell>
          <cell r="K72" t="str">
            <v>02330</v>
          </cell>
          <cell r="L72" t="str">
            <v>Sue Mazzarella</v>
          </cell>
          <cell r="M72" t="str">
            <v>781-338-3587</v>
          </cell>
          <cell r="N72" t="str">
            <v>smazzarella@doe.mass.edu</v>
          </cell>
        </row>
        <row r="73">
          <cell r="A73">
            <v>73</v>
          </cell>
          <cell r="B73" t="str">
            <v>06350000</v>
          </cell>
          <cell r="C73" t="str">
            <v>Central Berkshire</v>
          </cell>
          <cell r="D73" t="str">
            <v>Public School District</v>
          </cell>
          <cell r="E73" t="str">
            <v>Superintendent</v>
          </cell>
          <cell r="F73" t="str">
            <v>Laurie Casna</v>
          </cell>
          <cell r="G73" t="str">
            <v>PO Box 299</v>
          </cell>
          <cell r="H73" t="str">
            <v>Rt 8</v>
          </cell>
          <cell r="I73" t="str">
            <v>Dalton</v>
          </cell>
          <cell r="J73" t="str">
            <v>MA</v>
          </cell>
          <cell r="K73" t="str">
            <v>01227</v>
          </cell>
          <cell r="L73" t="str">
            <v>Alex Lilley</v>
          </cell>
          <cell r="M73" t="str">
            <v>781-338-6212</v>
          </cell>
          <cell r="N73" t="str">
            <v>alilley@doe.mass.edu</v>
          </cell>
        </row>
        <row r="74">
          <cell r="A74">
            <v>74</v>
          </cell>
          <cell r="B74" t="str">
            <v>00560000</v>
          </cell>
          <cell r="C74" t="str">
            <v>Chelmsford</v>
          </cell>
          <cell r="D74" t="str">
            <v>Public School District</v>
          </cell>
          <cell r="E74" t="str">
            <v>Superintendent</v>
          </cell>
          <cell r="F74" t="str">
            <v>Roger Lang</v>
          </cell>
          <cell r="G74" t="str">
            <v>230 North Road</v>
          </cell>
          <cell r="H74">
            <v>0</v>
          </cell>
          <cell r="I74" t="str">
            <v>Chelmsford</v>
          </cell>
          <cell r="J74" t="str">
            <v>MA</v>
          </cell>
          <cell r="K74" t="str">
            <v>01824</v>
          </cell>
          <cell r="L74" t="str">
            <v>Michael Seymour</v>
          </cell>
          <cell r="M74" t="str">
            <v>781-338-3514</v>
          </cell>
          <cell r="N74" t="str">
            <v>mseymour@doe.mass.edu</v>
          </cell>
        </row>
        <row r="75">
          <cell r="A75">
            <v>75</v>
          </cell>
          <cell r="B75" t="str">
            <v>00570000</v>
          </cell>
          <cell r="C75" t="str">
            <v>Chelsea</v>
          </cell>
          <cell r="D75" t="str">
            <v>Public School District</v>
          </cell>
          <cell r="E75" t="str">
            <v>Superintendent</v>
          </cell>
          <cell r="F75" t="str">
            <v>Mary Bourque</v>
          </cell>
          <cell r="G75" t="str">
            <v>500 Broadway Street</v>
          </cell>
          <cell r="H75" t="str">
            <v>c/o City Hall Room 216</v>
          </cell>
          <cell r="I75" t="str">
            <v>Chelsea</v>
          </cell>
          <cell r="J75" t="str">
            <v>MA</v>
          </cell>
          <cell r="K75" t="str">
            <v>02150</v>
          </cell>
          <cell r="L75" t="str">
            <v>Julia Foodman</v>
          </cell>
          <cell r="M75" t="str">
            <v>781-338-3577</v>
          </cell>
          <cell r="N75" t="str">
            <v>jfoodman@doe.mass.edu</v>
          </cell>
        </row>
        <row r="76">
          <cell r="A76">
            <v>76</v>
          </cell>
          <cell r="B76" t="str">
            <v>06320000</v>
          </cell>
          <cell r="C76" t="str">
            <v>Chesterfield-Goshen</v>
          </cell>
          <cell r="D76" t="str">
            <v>Public School District</v>
          </cell>
          <cell r="E76" t="str">
            <v>Superintendent</v>
          </cell>
          <cell r="F76" t="str">
            <v>Craig Jurgensen</v>
          </cell>
          <cell r="G76" t="str">
            <v>19 Stage Rd</v>
          </cell>
          <cell r="H76">
            <v>0</v>
          </cell>
          <cell r="I76" t="str">
            <v>Westhampton</v>
          </cell>
          <cell r="J76" t="str">
            <v>MA</v>
          </cell>
          <cell r="K76" t="str">
            <v>01027</v>
          </cell>
          <cell r="L76" t="str">
            <v>Alex Lilley</v>
          </cell>
          <cell r="M76" t="str">
            <v>781-338-6212</v>
          </cell>
          <cell r="N76" t="str">
            <v>alilley@doe.mass.edu</v>
          </cell>
        </row>
        <row r="77">
          <cell r="A77">
            <v>77</v>
          </cell>
          <cell r="B77" t="str">
            <v>00610000</v>
          </cell>
          <cell r="C77" t="str">
            <v>Chicopee</v>
          </cell>
          <cell r="D77" t="str">
            <v>Public School District</v>
          </cell>
          <cell r="E77" t="str">
            <v>Superintendent</v>
          </cell>
          <cell r="F77" t="str">
            <v>Richard Rege</v>
          </cell>
          <cell r="G77" t="str">
            <v>180 Broadway Street</v>
          </cell>
          <cell r="H77">
            <v>0</v>
          </cell>
          <cell r="I77" t="str">
            <v>Chicopee</v>
          </cell>
          <cell r="J77" t="str">
            <v>MA</v>
          </cell>
          <cell r="K77" t="str">
            <v>01020</v>
          </cell>
          <cell r="L77" t="str">
            <v>Alex Lilley</v>
          </cell>
          <cell r="M77" t="str">
            <v>781-338-6212</v>
          </cell>
          <cell r="N77" t="str">
            <v>alilley@doe.mass.edu</v>
          </cell>
        </row>
        <row r="78">
          <cell r="A78">
            <v>78</v>
          </cell>
          <cell r="B78" t="str">
            <v>04180000</v>
          </cell>
          <cell r="C78" t="str">
            <v>Christa McAuliffe Charter Public (District)</v>
          </cell>
          <cell r="D78" t="str">
            <v>Charter District</v>
          </cell>
          <cell r="E78" t="str">
            <v>Charter School Leader</v>
          </cell>
          <cell r="F78" t="str">
            <v>Kristin Harrison</v>
          </cell>
          <cell r="G78" t="str">
            <v>139 Newbury St</v>
          </cell>
          <cell r="H78">
            <v>0</v>
          </cell>
          <cell r="I78" t="str">
            <v>Framingham</v>
          </cell>
          <cell r="J78" t="str">
            <v>MA</v>
          </cell>
          <cell r="K78" t="str">
            <v>01701</v>
          </cell>
          <cell r="L78" t="str">
            <v>Julia Foodman</v>
          </cell>
          <cell r="M78" t="str">
            <v>781-338-3577</v>
          </cell>
          <cell r="N78" t="str">
            <v>jfoodman@doe.mass.edu</v>
          </cell>
        </row>
        <row r="79">
          <cell r="A79">
            <v>79</v>
          </cell>
          <cell r="B79" t="str">
            <v>04370000</v>
          </cell>
          <cell r="C79" t="str">
            <v>City on a Hill Charter Public School Circuit Street (District)</v>
          </cell>
          <cell r="D79" t="str">
            <v>Charter District</v>
          </cell>
          <cell r="E79" t="str">
            <v>Charter School Leader</v>
          </cell>
          <cell r="F79" t="str">
            <v>Wanda Nascimento</v>
          </cell>
          <cell r="G79" t="str">
            <v>31 Heath Street</v>
          </cell>
          <cell r="H79" t="str">
            <v>3rd Flr</v>
          </cell>
          <cell r="I79" t="str">
            <v>Boston</v>
          </cell>
          <cell r="J79" t="str">
            <v>MA</v>
          </cell>
          <cell r="K79" t="str">
            <v>02130</v>
          </cell>
          <cell r="L79" t="str">
            <v>Julia Foodman</v>
          </cell>
          <cell r="M79" t="str">
            <v>781-338-3577</v>
          </cell>
          <cell r="N79" t="str">
            <v>jfoodman@doe.mass.edu</v>
          </cell>
        </row>
        <row r="80">
          <cell r="A80">
            <v>80</v>
          </cell>
          <cell r="B80" t="str">
            <v>35040000</v>
          </cell>
          <cell r="C80" t="str">
            <v>City on a Hill Charter Public School Dudley Square (District)</v>
          </cell>
          <cell r="D80" t="str">
            <v>Charter District</v>
          </cell>
          <cell r="E80" t="str">
            <v>Charter School Leader</v>
          </cell>
          <cell r="F80" t="str">
            <v>Wanda Nascimento</v>
          </cell>
          <cell r="G80" t="str">
            <v>31 Heath Street</v>
          </cell>
          <cell r="H80" t="str">
            <v>3rd Flr</v>
          </cell>
          <cell r="I80" t="str">
            <v>Boston</v>
          </cell>
          <cell r="J80" t="str">
            <v>MA</v>
          </cell>
          <cell r="K80" t="str">
            <v>02130</v>
          </cell>
          <cell r="L80" t="str">
            <v>Julia Foodman</v>
          </cell>
          <cell r="M80" t="str">
            <v>781-338-3577</v>
          </cell>
          <cell r="N80" t="str">
            <v>jfoodman@doe.mass.edu</v>
          </cell>
        </row>
        <row r="81">
          <cell r="A81">
            <v>81</v>
          </cell>
          <cell r="B81" t="str">
            <v>35070000</v>
          </cell>
          <cell r="C81" t="str">
            <v>City on a Hill Charter Public School New Bedford (District)</v>
          </cell>
          <cell r="D81" t="str">
            <v>Charter District</v>
          </cell>
          <cell r="E81" t="str">
            <v>Charter School Leader</v>
          </cell>
          <cell r="F81" t="str">
            <v>Wanda Nascimento</v>
          </cell>
          <cell r="G81" t="str">
            <v>31 Heath Street</v>
          </cell>
          <cell r="H81" t="str">
            <v>3rd Flr</v>
          </cell>
          <cell r="I81" t="str">
            <v>Boston</v>
          </cell>
          <cell r="J81" t="str">
            <v>MA</v>
          </cell>
          <cell r="K81" t="str">
            <v>02130</v>
          </cell>
          <cell r="L81" t="str">
            <v>Julia Foodman</v>
          </cell>
          <cell r="M81" t="str">
            <v>781-338-3577</v>
          </cell>
          <cell r="N81" t="str">
            <v>jfoodman@doe.mass.edu</v>
          </cell>
        </row>
        <row r="82">
          <cell r="A82">
            <v>82</v>
          </cell>
          <cell r="B82" t="str">
            <v>00630000</v>
          </cell>
          <cell r="C82" t="str">
            <v>Clarksburg</v>
          </cell>
          <cell r="D82" t="str">
            <v>Public School District</v>
          </cell>
          <cell r="E82" t="str">
            <v>Superintendent</v>
          </cell>
          <cell r="F82" t="str">
            <v>Jon Lev</v>
          </cell>
          <cell r="G82" t="str">
            <v>777 West Crossroad</v>
          </cell>
          <cell r="H82">
            <v>0</v>
          </cell>
          <cell r="I82" t="str">
            <v>Clarksburg</v>
          </cell>
          <cell r="J82" t="str">
            <v>MA</v>
          </cell>
          <cell r="K82" t="str">
            <v>01247</v>
          </cell>
          <cell r="L82" t="str">
            <v>Alex Lilley</v>
          </cell>
          <cell r="M82" t="str">
            <v>781-338-6212</v>
          </cell>
          <cell r="N82" t="str">
            <v>alilley@doe.mass.edu</v>
          </cell>
        </row>
        <row r="83">
          <cell r="A83">
            <v>83</v>
          </cell>
          <cell r="B83" t="str">
            <v>00640000</v>
          </cell>
          <cell r="C83" t="str">
            <v>Clinton</v>
          </cell>
          <cell r="D83" t="str">
            <v>Public School District</v>
          </cell>
          <cell r="E83" t="str">
            <v>Superintendent</v>
          </cell>
          <cell r="F83" t="str">
            <v>Terrance Ingano</v>
          </cell>
          <cell r="G83" t="str">
            <v>150 School Street</v>
          </cell>
          <cell r="H83">
            <v>0</v>
          </cell>
          <cell r="I83" t="str">
            <v>Clinton</v>
          </cell>
          <cell r="J83" t="str">
            <v>MA</v>
          </cell>
          <cell r="K83" t="str">
            <v>01510</v>
          </cell>
          <cell r="L83" t="str">
            <v>Russ Fleming</v>
          </cell>
          <cell r="M83" t="str">
            <v>781-338-6259</v>
          </cell>
          <cell r="N83" t="str">
            <v>rfleming@doe.mass.edu</v>
          </cell>
        </row>
        <row r="84">
          <cell r="A84">
            <v>84</v>
          </cell>
          <cell r="B84" t="str">
            <v>04380000</v>
          </cell>
          <cell r="C84" t="str">
            <v>Codman Academy Charter Public (District)</v>
          </cell>
          <cell r="D84" t="str">
            <v>Charter District</v>
          </cell>
          <cell r="E84" t="str">
            <v>Charter School Leader</v>
          </cell>
          <cell r="F84" t="str">
            <v>Thabiti Brown</v>
          </cell>
          <cell r="G84" t="str">
            <v>637 Washington Street</v>
          </cell>
          <cell r="H84">
            <v>0</v>
          </cell>
          <cell r="I84" t="str">
            <v>Dorchester</v>
          </cell>
          <cell r="J84" t="str">
            <v>MA</v>
          </cell>
          <cell r="K84" t="str">
            <v>02124</v>
          </cell>
          <cell r="L84" t="str">
            <v>Julia Foodman</v>
          </cell>
          <cell r="M84" t="str">
            <v>781-338-3577</v>
          </cell>
          <cell r="N84" t="str">
            <v>jfoodman@doe.mass.edu</v>
          </cell>
        </row>
        <row r="85">
          <cell r="A85">
            <v>85</v>
          </cell>
          <cell r="B85" t="str">
            <v>00650000</v>
          </cell>
          <cell r="C85" t="str">
            <v>Cohasset</v>
          </cell>
          <cell r="D85" t="str">
            <v>Public School District</v>
          </cell>
          <cell r="E85" t="str">
            <v>Superintendent</v>
          </cell>
          <cell r="F85" t="str">
            <v>Louise Demas</v>
          </cell>
          <cell r="G85" t="str">
            <v>143 Pond Street</v>
          </cell>
          <cell r="H85">
            <v>0</v>
          </cell>
          <cell r="I85" t="str">
            <v>Cohasset</v>
          </cell>
          <cell r="J85" t="str">
            <v>MA</v>
          </cell>
          <cell r="K85" t="str">
            <v>02025</v>
          </cell>
          <cell r="L85" t="str">
            <v>Sue Mazzarella</v>
          </cell>
          <cell r="M85" t="str">
            <v>781-338-3587</v>
          </cell>
          <cell r="N85" t="str">
            <v>smazzarella@doe.mass.edu</v>
          </cell>
        </row>
        <row r="86">
          <cell r="A86">
            <v>86</v>
          </cell>
          <cell r="B86" t="str">
            <v>35030000</v>
          </cell>
          <cell r="C86" t="str">
            <v>Collegiate Charter School of Lowell (District)</v>
          </cell>
          <cell r="D86" t="str">
            <v>Charter District</v>
          </cell>
          <cell r="E86" t="str">
            <v>Charter School Leader</v>
          </cell>
          <cell r="F86" t="str">
            <v>Frederick Randall</v>
          </cell>
          <cell r="G86" t="str">
            <v>1857 Middlesex Street</v>
          </cell>
          <cell r="H86">
            <v>0</v>
          </cell>
          <cell r="I86" t="str">
            <v>Lowell</v>
          </cell>
          <cell r="J86" t="str">
            <v>MA</v>
          </cell>
          <cell r="K86" t="str">
            <v>01851</v>
          </cell>
          <cell r="L86" t="str">
            <v>Michael Seymour</v>
          </cell>
          <cell r="M86" t="str">
            <v>781-338-3514</v>
          </cell>
          <cell r="N86" t="str">
            <v>mseymour@doe.mass.edu</v>
          </cell>
        </row>
        <row r="87">
          <cell r="A87">
            <v>87</v>
          </cell>
          <cell r="B87" t="str">
            <v>04360000</v>
          </cell>
          <cell r="C87" t="str">
            <v>Community Charter School of Cambridge (District)</v>
          </cell>
          <cell r="D87" t="str">
            <v>Charter District</v>
          </cell>
          <cell r="E87" t="str">
            <v>Charter School Leader</v>
          </cell>
          <cell r="F87" t="str">
            <v>Caleb Hurst-Hiller</v>
          </cell>
          <cell r="G87" t="str">
            <v>245 Bent Street</v>
          </cell>
          <cell r="H87">
            <v>0</v>
          </cell>
          <cell r="I87" t="str">
            <v>Cambridge</v>
          </cell>
          <cell r="J87" t="str">
            <v>MA</v>
          </cell>
          <cell r="K87" t="str">
            <v>02141</v>
          </cell>
          <cell r="L87" t="str">
            <v>Julia Foodman</v>
          </cell>
          <cell r="M87" t="str">
            <v>781-338-3577</v>
          </cell>
          <cell r="N87" t="str">
            <v>jfoodman@doe.mass.edu</v>
          </cell>
        </row>
        <row r="88">
          <cell r="A88">
            <v>88</v>
          </cell>
          <cell r="B88" t="str">
            <v>04260000</v>
          </cell>
          <cell r="C88" t="str">
            <v>Community Day Charter Public School - Gateway (District)</v>
          </cell>
          <cell r="D88" t="str">
            <v>Charter District</v>
          </cell>
          <cell r="E88" t="str">
            <v>Charter School Leader</v>
          </cell>
          <cell r="F88" t="str">
            <v>Mary Chance</v>
          </cell>
          <cell r="G88" t="str">
            <v>190 Hampshire Street</v>
          </cell>
          <cell r="H88">
            <v>0</v>
          </cell>
          <cell r="I88" t="str">
            <v>Lawrence</v>
          </cell>
          <cell r="J88" t="str">
            <v>MA</v>
          </cell>
          <cell r="K88" t="str">
            <v>01840</v>
          </cell>
          <cell r="L88" t="str">
            <v>Michael Seymour</v>
          </cell>
          <cell r="M88" t="str">
            <v>781-338-3514</v>
          </cell>
          <cell r="N88" t="str">
            <v>mseymour@doe.mass.edu</v>
          </cell>
        </row>
        <row r="89">
          <cell r="A89">
            <v>89</v>
          </cell>
          <cell r="B89" t="str">
            <v>04400000</v>
          </cell>
          <cell r="C89" t="str">
            <v>Community Day Charter Public School - Prospect (District)</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Michael Seymour</v>
          </cell>
          <cell r="M89" t="str">
            <v>781-338-3514</v>
          </cell>
          <cell r="N89" t="str">
            <v>mseymour@doe.mass.edu</v>
          </cell>
        </row>
        <row r="90">
          <cell r="A90">
            <v>90</v>
          </cell>
          <cell r="B90" t="str">
            <v>04310000</v>
          </cell>
          <cell r="C90" t="str">
            <v>Community Day Charter Public School - R. Kingman Webster (District)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Michael Seymour</v>
          </cell>
          <cell r="M90" t="str">
            <v>781-338-3514</v>
          </cell>
          <cell r="N90" t="str">
            <v>mseymour@doe.mass.edu</v>
          </cell>
        </row>
        <row r="91">
          <cell r="A91">
            <v>91</v>
          </cell>
          <cell r="B91" t="str">
            <v>00670000</v>
          </cell>
          <cell r="C91" t="str">
            <v>Concord</v>
          </cell>
          <cell r="D91" t="str">
            <v>Public School District</v>
          </cell>
          <cell r="E91" t="str">
            <v>Superintendent</v>
          </cell>
          <cell r="F91" t="str">
            <v>Diana Rigby</v>
          </cell>
          <cell r="G91" t="str">
            <v>120 Meriam Rd</v>
          </cell>
          <cell r="H91">
            <v>0</v>
          </cell>
          <cell r="I91" t="str">
            <v>Concord</v>
          </cell>
          <cell r="J91" t="str">
            <v>MA</v>
          </cell>
          <cell r="K91" t="str">
            <v>01742</v>
          </cell>
          <cell r="L91" t="str">
            <v>Julia Foodman</v>
          </cell>
          <cell r="M91" t="str">
            <v>781-338-3577</v>
          </cell>
          <cell r="N91" t="str">
            <v>jfoodman@doe.mass.edu</v>
          </cell>
        </row>
        <row r="92">
          <cell r="A92">
            <v>92</v>
          </cell>
          <cell r="B92" t="str">
            <v>06400000</v>
          </cell>
          <cell r="C92" t="str">
            <v>Concord-Carlisle</v>
          </cell>
          <cell r="D92" t="str">
            <v>Public School District</v>
          </cell>
          <cell r="E92" t="str">
            <v>Superintendent</v>
          </cell>
          <cell r="F92" t="str">
            <v>Diana Rigby</v>
          </cell>
          <cell r="G92" t="str">
            <v>120 Meriam Rd</v>
          </cell>
          <cell r="H92">
            <v>0</v>
          </cell>
          <cell r="I92" t="str">
            <v>Concord</v>
          </cell>
          <cell r="J92" t="str">
            <v>MA</v>
          </cell>
          <cell r="K92" t="str">
            <v>01742</v>
          </cell>
          <cell r="L92" t="str">
            <v>Julia Foodman</v>
          </cell>
          <cell r="M92" t="str">
            <v>781-338-3577</v>
          </cell>
          <cell r="N92" t="str">
            <v>jfoodman@doe.mass.edu</v>
          </cell>
        </row>
        <row r="93">
          <cell r="A93">
            <v>93</v>
          </cell>
          <cell r="B93" t="str">
            <v>04390000</v>
          </cell>
          <cell r="C93" t="str">
            <v>Conservatory Lab Charter (District)</v>
          </cell>
          <cell r="D93" t="str">
            <v>Charter District</v>
          </cell>
          <cell r="E93" t="str">
            <v>Charter School Leader</v>
          </cell>
          <cell r="F93" t="str">
            <v>John Chistolini</v>
          </cell>
          <cell r="G93" t="str">
            <v>2120 Dorchester Avenue</v>
          </cell>
          <cell r="H93">
            <v>0</v>
          </cell>
          <cell r="I93" t="str">
            <v>Dorchester</v>
          </cell>
          <cell r="J93" t="str">
            <v>MA</v>
          </cell>
          <cell r="K93" t="str">
            <v>02124</v>
          </cell>
          <cell r="L93" t="str">
            <v>Julia Foodman</v>
          </cell>
          <cell r="M93" t="str">
            <v>781-338-3577</v>
          </cell>
          <cell r="N93" t="str">
            <v>jfoodman@doe.mass.edu</v>
          </cell>
        </row>
        <row r="94">
          <cell r="A94">
            <v>94</v>
          </cell>
          <cell r="B94" t="str">
            <v>00680000</v>
          </cell>
          <cell r="C94" t="str">
            <v>Conway</v>
          </cell>
          <cell r="D94" t="str">
            <v>Public School District</v>
          </cell>
          <cell r="E94" t="str">
            <v>Superintendent</v>
          </cell>
          <cell r="F94" t="str">
            <v>Lynn Carey</v>
          </cell>
          <cell r="G94" t="str">
            <v>113 North Main Street, Office C101</v>
          </cell>
          <cell r="H94">
            <v>0</v>
          </cell>
          <cell r="I94" t="str">
            <v>South Deerfield</v>
          </cell>
          <cell r="J94" t="str">
            <v>MA</v>
          </cell>
          <cell r="K94" t="str">
            <v>01373</v>
          </cell>
          <cell r="L94" t="str">
            <v>Alex Lilley</v>
          </cell>
          <cell r="M94" t="str">
            <v>781-338-6212</v>
          </cell>
          <cell r="N94" t="str">
            <v>alilley@doe.mass.edu</v>
          </cell>
        </row>
        <row r="95">
          <cell r="A95">
            <v>95</v>
          </cell>
          <cell r="B95" t="str">
            <v>00710000</v>
          </cell>
          <cell r="C95" t="str">
            <v>Danvers</v>
          </cell>
          <cell r="D95" t="str">
            <v>Public School District</v>
          </cell>
          <cell r="E95" t="str">
            <v>Superintendent</v>
          </cell>
          <cell r="F95" t="str">
            <v>Lisa Dana</v>
          </cell>
          <cell r="G95" t="str">
            <v>64 Cabot Road</v>
          </cell>
          <cell r="H95">
            <v>0</v>
          </cell>
          <cell r="I95" t="str">
            <v>Danvers</v>
          </cell>
          <cell r="J95" t="str">
            <v>MA</v>
          </cell>
          <cell r="K95" t="str">
            <v>01923</v>
          </cell>
          <cell r="L95" t="str">
            <v>Michael Seymour</v>
          </cell>
          <cell r="M95" t="str">
            <v>781-338-3514</v>
          </cell>
          <cell r="N95" t="str">
            <v>mseymour@doe.mass.edu</v>
          </cell>
        </row>
        <row r="96">
          <cell r="A96">
            <v>96</v>
          </cell>
          <cell r="B96" t="str">
            <v>00720000</v>
          </cell>
          <cell r="C96" t="str">
            <v>Dartmouth</v>
          </cell>
          <cell r="D96" t="str">
            <v>Public School District</v>
          </cell>
          <cell r="E96" t="str">
            <v>Superintendent</v>
          </cell>
          <cell r="F96" t="str">
            <v>Bonny Gifford</v>
          </cell>
          <cell r="G96" t="str">
            <v>8 Bush Street</v>
          </cell>
          <cell r="H96">
            <v>0</v>
          </cell>
          <cell r="I96" t="str">
            <v>Dartmouth</v>
          </cell>
          <cell r="J96" t="str">
            <v>MA</v>
          </cell>
          <cell r="K96" t="str">
            <v>02748</v>
          </cell>
          <cell r="L96" t="str">
            <v>Sue Mazzarella</v>
          </cell>
          <cell r="M96" t="str">
            <v>781-338-3587</v>
          </cell>
          <cell r="N96" t="str">
            <v>smazzarella@doe.mass.edu</v>
          </cell>
        </row>
        <row r="97">
          <cell r="A97">
            <v>97</v>
          </cell>
          <cell r="B97" t="str">
            <v>00730000</v>
          </cell>
          <cell r="C97" t="str">
            <v>Dedham</v>
          </cell>
          <cell r="D97" t="str">
            <v>Public School District</v>
          </cell>
          <cell r="E97" t="str">
            <v>Superintendent</v>
          </cell>
          <cell r="F97" t="str">
            <v>Michael Welch</v>
          </cell>
          <cell r="G97" t="str">
            <v>100 Whiting Avenue</v>
          </cell>
          <cell r="H97">
            <v>0</v>
          </cell>
          <cell r="I97" t="str">
            <v>Dedham</v>
          </cell>
          <cell r="J97" t="str">
            <v>MA</v>
          </cell>
          <cell r="K97" t="str">
            <v>02026</v>
          </cell>
          <cell r="L97" t="str">
            <v>Julia Foodman</v>
          </cell>
          <cell r="M97" t="str">
            <v>781-338-3577</v>
          </cell>
          <cell r="N97" t="str">
            <v>jfoodman@doe.mass.edu</v>
          </cell>
        </row>
        <row r="98">
          <cell r="A98">
            <v>98</v>
          </cell>
          <cell r="B98" t="str">
            <v>00740000</v>
          </cell>
          <cell r="C98" t="str">
            <v>Deerfield</v>
          </cell>
          <cell r="D98" t="str">
            <v>Public School District</v>
          </cell>
          <cell r="E98" t="str">
            <v>Superintendent</v>
          </cell>
          <cell r="F98" t="str">
            <v>Lynn Carey</v>
          </cell>
          <cell r="G98" t="str">
            <v>113 North Main Street, Office C101</v>
          </cell>
          <cell r="H98">
            <v>0</v>
          </cell>
          <cell r="I98" t="str">
            <v>South Deerfield</v>
          </cell>
          <cell r="J98" t="str">
            <v>MA</v>
          </cell>
          <cell r="K98" t="str">
            <v>01373</v>
          </cell>
          <cell r="L98" t="str">
            <v>Alex Lilley</v>
          </cell>
          <cell r="M98" t="str">
            <v>781-338-6212</v>
          </cell>
          <cell r="N98" t="str">
            <v>alilley@doe.mass.edu</v>
          </cell>
        </row>
        <row r="99">
          <cell r="A99">
            <v>99</v>
          </cell>
          <cell r="B99" t="str">
            <v>06450000</v>
          </cell>
          <cell r="C99" t="str">
            <v>Dennis-Yarmouth</v>
          </cell>
          <cell r="D99" t="str">
            <v>Public School District</v>
          </cell>
          <cell r="E99" t="str">
            <v>Superintendent</v>
          </cell>
          <cell r="F99" t="str">
            <v>Carol Woodbury</v>
          </cell>
          <cell r="G99" t="str">
            <v>296 Station Avenue</v>
          </cell>
          <cell r="H99">
            <v>0</v>
          </cell>
          <cell r="I99" t="str">
            <v>South Yarmouth</v>
          </cell>
          <cell r="J99" t="str">
            <v>MA</v>
          </cell>
          <cell r="K99" t="str">
            <v>02664</v>
          </cell>
          <cell r="L99" t="str">
            <v>Sue Mazzarella</v>
          </cell>
          <cell r="M99" t="str">
            <v>781-338-3587</v>
          </cell>
          <cell r="N99" t="str">
            <v>smazzarella@doe.mass.edu</v>
          </cell>
        </row>
        <row r="100">
          <cell r="A100">
            <v>100</v>
          </cell>
          <cell r="B100" t="str">
            <v>06500000</v>
          </cell>
          <cell r="C100" t="str">
            <v>Dighton-Rehoboth</v>
          </cell>
          <cell r="D100" t="str">
            <v>Public School District</v>
          </cell>
          <cell r="E100" t="str">
            <v>Superintendent</v>
          </cell>
          <cell r="F100" t="str">
            <v>Anthony Azar</v>
          </cell>
          <cell r="G100" t="str">
            <v>2700 Regional Road</v>
          </cell>
          <cell r="H100">
            <v>0</v>
          </cell>
          <cell r="I100" t="str">
            <v>North Dighton</v>
          </cell>
          <cell r="J100" t="str">
            <v>MA</v>
          </cell>
          <cell r="K100" t="str">
            <v>02764</v>
          </cell>
          <cell r="L100" t="str">
            <v>Sue Mazzarella</v>
          </cell>
          <cell r="M100" t="str">
            <v>781-338-3587</v>
          </cell>
          <cell r="N100" t="str">
            <v>smazzarella@doe.mass.edu</v>
          </cell>
        </row>
        <row r="101">
          <cell r="A101">
            <v>101</v>
          </cell>
          <cell r="B101" t="str">
            <v>00770000</v>
          </cell>
          <cell r="C101" t="str">
            <v>Douglas</v>
          </cell>
          <cell r="D101" t="str">
            <v>Public School District</v>
          </cell>
          <cell r="E101" t="str">
            <v>Superintendent</v>
          </cell>
          <cell r="F101" t="str">
            <v>Norman Yvon</v>
          </cell>
          <cell r="G101" t="str">
            <v>21 Davis Street</v>
          </cell>
          <cell r="H101">
            <v>0</v>
          </cell>
          <cell r="I101" t="str">
            <v>Douglas</v>
          </cell>
          <cell r="J101" t="str">
            <v>MA</v>
          </cell>
          <cell r="K101" t="str">
            <v>01516</v>
          </cell>
          <cell r="L101" t="str">
            <v>Russ Fleming</v>
          </cell>
          <cell r="M101" t="str">
            <v>781-338-6259</v>
          </cell>
          <cell r="N101" t="str">
            <v>rfleming@doe.mass.edu</v>
          </cell>
        </row>
        <row r="102">
          <cell r="A102">
            <v>102</v>
          </cell>
          <cell r="B102" t="str">
            <v>00780000</v>
          </cell>
          <cell r="C102" t="str">
            <v>Dover</v>
          </cell>
          <cell r="D102" t="str">
            <v>Public School District</v>
          </cell>
          <cell r="E102" t="str">
            <v>Superintendent</v>
          </cell>
          <cell r="F102" t="str">
            <v>William McAlduff</v>
          </cell>
          <cell r="G102" t="str">
            <v>157 Farm Street</v>
          </cell>
          <cell r="H102">
            <v>0</v>
          </cell>
          <cell r="I102" t="str">
            <v>Dover</v>
          </cell>
          <cell r="J102" t="str">
            <v>MA</v>
          </cell>
          <cell r="K102" t="str">
            <v>02030</v>
          </cell>
          <cell r="L102" t="str">
            <v>Julia Foodman</v>
          </cell>
          <cell r="M102" t="str">
            <v>781-338-3577</v>
          </cell>
          <cell r="N102" t="str">
            <v>jfoodman@doe.mass.edu</v>
          </cell>
        </row>
        <row r="103">
          <cell r="A103">
            <v>103</v>
          </cell>
          <cell r="B103" t="str">
            <v>06550000</v>
          </cell>
          <cell r="C103" t="str">
            <v>Dover-Sherborn</v>
          </cell>
          <cell r="D103" t="str">
            <v>Public School District</v>
          </cell>
          <cell r="E103" t="str">
            <v>Superintendent</v>
          </cell>
          <cell r="F103" t="str">
            <v>William McAlduff</v>
          </cell>
          <cell r="G103" t="str">
            <v>157 Farm Street</v>
          </cell>
          <cell r="H103">
            <v>0</v>
          </cell>
          <cell r="I103" t="str">
            <v>Dover</v>
          </cell>
          <cell r="J103" t="str">
            <v>MA</v>
          </cell>
          <cell r="K103" t="str">
            <v>02030</v>
          </cell>
          <cell r="L103" t="str">
            <v>Julia Foodman</v>
          </cell>
          <cell r="M103" t="str">
            <v>781-338-3577</v>
          </cell>
          <cell r="N103" t="str">
            <v>jfoodman@doe.mass.edu</v>
          </cell>
        </row>
        <row r="104">
          <cell r="A104">
            <v>104</v>
          </cell>
          <cell r="B104" t="str">
            <v>00790000</v>
          </cell>
          <cell r="C104" t="str">
            <v>Dracut</v>
          </cell>
          <cell r="D104" t="str">
            <v>Public School District</v>
          </cell>
          <cell r="E104" t="str">
            <v>Superintendent</v>
          </cell>
          <cell r="F104" t="str">
            <v>Steven Stone</v>
          </cell>
          <cell r="G104" t="str">
            <v>2063 Lakeview Avenue</v>
          </cell>
          <cell r="H104">
            <v>0</v>
          </cell>
          <cell r="I104" t="str">
            <v>Dracut</v>
          </cell>
          <cell r="J104" t="str">
            <v>MA</v>
          </cell>
          <cell r="K104" t="str">
            <v>01826</v>
          </cell>
          <cell r="L104" t="str">
            <v>Michael Seymour</v>
          </cell>
          <cell r="M104" t="str">
            <v>781-338-3514</v>
          </cell>
          <cell r="N104" t="str">
            <v>mseymour@doe.mass.edu</v>
          </cell>
        </row>
        <row r="105">
          <cell r="A105">
            <v>105</v>
          </cell>
          <cell r="B105" t="str">
            <v>04070000</v>
          </cell>
          <cell r="C105" t="str">
            <v>Dudley Street Neighborhood Charter School (District)</v>
          </cell>
          <cell r="D105" t="str">
            <v>Charter District</v>
          </cell>
          <cell r="E105" t="str">
            <v>Charter School Leader</v>
          </cell>
          <cell r="F105" t="str">
            <v>Dawn Lewis</v>
          </cell>
          <cell r="G105" t="str">
            <v>6 Shirley Street</v>
          </cell>
          <cell r="H105">
            <v>0</v>
          </cell>
          <cell r="I105" t="str">
            <v>Boston</v>
          </cell>
          <cell r="J105" t="str">
            <v>MA</v>
          </cell>
          <cell r="K105" t="str">
            <v>02119</v>
          </cell>
          <cell r="L105" t="str">
            <v>Julia Foodman</v>
          </cell>
          <cell r="M105" t="str">
            <v>781-338-3577</v>
          </cell>
          <cell r="N105" t="str">
            <v>jfoodman@doe.mass.edu</v>
          </cell>
        </row>
        <row r="106">
          <cell r="A106">
            <v>106</v>
          </cell>
          <cell r="B106" t="str">
            <v>06580000</v>
          </cell>
          <cell r="C106" t="str">
            <v>Dudley-Charlton Reg</v>
          </cell>
          <cell r="D106" t="str">
            <v>Public School District</v>
          </cell>
          <cell r="E106" t="str">
            <v>Superintendent</v>
          </cell>
          <cell r="F106" t="str">
            <v>Gregg Desto</v>
          </cell>
          <cell r="G106" t="str">
            <v>68 Dudley Oxford Road</v>
          </cell>
          <cell r="H106">
            <v>0</v>
          </cell>
          <cell r="I106" t="str">
            <v>Dudley</v>
          </cell>
          <cell r="J106" t="str">
            <v>MA</v>
          </cell>
          <cell r="K106" t="str">
            <v>01571</v>
          </cell>
          <cell r="L106" t="str">
            <v>Russ Fleming</v>
          </cell>
          <cell r="M106" t="str">
            <v>781-338-6259</v>
          </cell>
          <cell r="N106" t="str">
            <v>rfleming@doe.mass.edu</v>
          </cell>
        </row>
        <row r="107">
          <cell r="A107">
            <v>107</v>
          </cell>
          <cell r="B107" t="str">
            <v>00820000</v>
          </cell>
          <cell r="C107" t="str">
            <v>Duxbury</v>
          </cell>
          <cell r="D107" t="str">
            <v>Public School District</v>
          </cell>
          <cell r="E107" t="str">
            <v>Superintendent</v>
          </cell>
          <cell r="F107" t="str">
            <v>Benedict Tantillo</v>
          </cell>
          <cell r="G107" t="str">
            <v>93 Chandler Street</v>
          </cell>
          <cell r="H107">
            <v>0</v>
          </cell>
          <cell r="I107" t="str">
            <v>Duxbury</v>
          </cell>
          <cell r="J107" t="str">
            <v>MA</v>
          </cell>
          <cell r="K107" t="str">
            <v>02332</v>
          </cell>
          <cell r="L107" t="str">
            <v>Sue Mazzarella</v>
          </cell>
          <cell r="M107" t="str">
            <v>781-338-3587</v>
          </cell>
          <cell r="N107" t="str">
            <v>smazzarella@doe.mass.edu</v>
          </cell>
        </row>
        <row r="108">
          <cell r="A108">
            <v>108</v>
          </cell>
          <cell r="B108" t="str">
            <v>00830000</v>
          </cell>
          <cell r="C108" t="str">
            <v>East Bridgewater</v>
          </cell>
          <cell r="D108" t="str">
            <v>Public School District</v>
          </cell>
          <cell r="E108" t="str">
            <v>Superintendent</v>
          </cell>
          <cell r="F108" t="str">
            <v>Elizabeth Legault</v>
          </cell>
          <cell r="G108" t="str">
            <v>143 Plymouth Street</v>
          </cell>
          <cell r="H108">
            <v>0</v>
          </cell>
          <cell r="I108" t="str">
            <v>East Bridgewater</v>
          </cell>
          <cell r="J108" t="str">
            <v>MA</v>
          </cell>
          <cell r="K108" t="str">
            <v>02333</v>
          </cell>
          <cell r="L108" t="str">
            <v>Michael Seymour</v>
          </cell>
          <cell r="M108" t="str">
            <v>781-338-3514</v>
          </cell>
          <cell r="N108" t="str">
            <v>mseymour@doe.mass.edu</v>
          </cell>
        </row>
        <row r="109">
          <cell r="A109">
            <v>109</v>
          </cell>
          <cell r="B109" t="str">
            <v>00870000</v>
          </cell>
          <cell r="C109" t="str">
            <v>East Longmeadow</v>
          </cell>
          <cell r="D109" t="str">
            <v>Public School District</v>
          </cell>
          <cell r="E109" t="str">
            <v>Superintendent</v>
          </cell>
          <cell r="F109" t="str">
            <v>Gordon Smith</v>
          </cell>
          <cell r="G109" t="str">
            <v>180 Maple Street</v>
          </cell>
          <cell r="H109">
            <v>0</v>
          </cell>
          <cell r="I109" t="str">
            <v>East Longmeadow</v>
          </cell>
          <cell r="J109" t="str">
            <v>MA</v>
          </cell>
          <cell r="K109" t="str">
            <v>01028</v>
          </cell>
          <cell r="L109" t="str">
            <v>Alex Lilley</v>
          </cell>
          <cell r="M109" t="str">
            <v>781-338-6212</v>
          </cell>
          <cell r="N109" t="str">
            <v>alilley@doe.mass.edu</v>
          </cell>
        </row>
        <row r="110">
          <cell r="A110">
            <v>110</v>
          </cell>
          <cell r="B110" t="str">
            <v>00850000</v>
          </cell>
          <cell r="C110" t="str">
            <v>Eastham</v>
          </cell>
          <cell r="D110" t="str">
            <v>Public School District</v>
          </cell>
          <cell r="E110" t="str">
            <v>Superintendent</v>
          </cell>
          <cell r="F110" t="str">
            <v>Thomas Conrad</v>
          </cell>
          <cell r="G110" t="str">
            <v>78 Eldredge Pkwy</v>
          </cell>
          <cell r="H110">
            <v>0</v>
          </cell>
          <cell r="I110" t="str">
            <v>Orleans</v>
          </cell>
          <cell r="J110" t="str">
            <v>MA</v>
          </cell>
          <cell r="K110" t="str">
            <v>02653</v>
          </cell>
          <cell r="L110" t="str">
            <v>Michael Seymour</v>
          </cell>
          <cell r="M110" t="str">
            <v>781-338-3514</v>
          </cell>
          <cell r="N110" t="str">
            <v>mseymour@doe.mass.edu</v>
          </cell>
        </row>
        <row r="111">
          <cell r="A111">
            <v>111</v>
          </cell>
          <cell r="B111" t="str">
            <v>00860000</v>
          </cell>
          <cell r="C111" t="str">
            <v>Easthampton</v>
          </cell>
          <cell r="D111" t="str">
            <v>Public School District</v>
          </cell>
          <cell r="E111" t="str">
            <v>Superintendent</v>
          </cell>
          <cell r="F111" t="str">
            <v>Nancy Follansbee</v>
          </cell>
          <cell r="G111" t="str">
            <v>50 Payson Avenue</v>
          </cell>
          <cell r="H111" t="str">
            <v>Second Floor</v>
          </cell>
          <cell r="I111" t="str">
            <v>Easthampton</v>
          </cell>
          <cell r="J111" t="str">
            <v>MA</v>
          </cell>
          <cell r="K111" t="str">
            <v>01027</v>
          </cell>
          <cell r="L111" t="str">
            <v>Alex Lilley</v>
          </cell>
          <cell r="M111" t="str">
            <v>781-338-6212</v>
          </cell>
          <cell r="N111" t="str">
            <v>alilley@doe.mass.edu</v>
          </cell>
        </row>
        <row r="112">
          <cell r="A112">
            <v>112</v>
          </cell>
          <cell r="B112" t="str">
            <v>00880000</v>
          </cell>
          <cell r="C112" t="str">
            <v>Easton</v>
          </cell>
          <cell r="D112" t="str">
            <v>Public School District</v>
          </cell>
          <cell r="E112" t="str">
            <v>Superintendent</v>
          </cell>
          <cell r="F112" t="str">
            <v>Andrew Keough</v>
          </cell>
          <cell r="G112" t="str">
            <v>PO Box 359</v>
          </cell>
          <cell r="H112">
            <v>0</v>
          </cell>
          <cell r="I112" t="str">
            <v>North Easton</v>
          </cell>
          <cell r="J112" t="str">
            <v>MA</v>
          </cell>
          <cell r="K112" t="str">
            <v>02356</v>
          </cell>
          <cell r="L112" t="str">
            <v>Michael Seymour</v>
          </cell>
          <cell r="M112" t="str">
            <v>781-338-3514</v>
          </cell>
          <cell r="N112" t="str">
            <v>mseymour@doe.mass.edu</v>
          </cell>
        </row>
        <row r="113">
          <cell r="A113">
            <v>113</v>
          </cell>
          <cell r="B113" t="str">
            <v>00890000</v>
          </cell>
          <cell r="C113" t="str">
            <v>Edgartown</v>
          </cell>
          <cell r="D113" t="str">
            <v>Public School District</v>
          </cell>
          <cell r="E113" t="str">
            <v>Superintendent</v>
          </cell>
          <cell r="F113" t="str">
            <v>Matthew D'Andrea</v>
          </cell>
          <cell r="G113" t="str">
            <v>4 Pine Street</v>
          </cell>
          <cell r="H113">
            <v>0</v>
          </cell>
          <cell r="I113" t="str">
            <v>Vineyard Haven</v>
          </cell>
          <cell r="J113" t="str">
            <v>MA</v>
          </cell>
          <cell r="K113" t="str">
            <v>02568</v>
          </cell>
          <cell r="L113" t="str">
            <v>Sue Mazzarella</v>
          </cell>
          <cell r="M113" t="str">
            <v>781-338-3587</v>
          </cell>
          <cell r="N113" t="str">
            <v>smazzarella@doe.mass.edu</v>
          </cell>
        </row>
        <row r="114">
          <cell r="A114">
            <v>114</v>
          </cell>
          <cell r="B114" t="str">
            <v>04520000</v>
          </cell>
          <cell r="C114" t="str">
            <v>Edward M. Kennedy Academy for Health Careers (Horace Mann Charter) (District)</v>
          </cell>
          <cell r="D114" t="str">
            <v>Charter District</v>
          </cell>
          <cell r="E114" t="str">
            <v>Charter School Leader</v>
          </cell>
          <cell r="F114" t="str">
            <v>Caren Walker Gregory</v>
          </cell>
          <cell r="G114" t="str">
            <v>360 Huntington Avenue</v>
          </cell>
          <cell r="H114" t="str">
            <v>c/o 102 Cahners Hall</v>
          </cell>
          <cell r="I114" t="str">
            <v>Boston</v>
          </cell>
          <cell r="J114" t="str">
            <v>MA</v>
          </cell>
          <cell r="K114" t="str">
            <v>02115</v>
          </cell>
          <cell r="L114" t="str">
            <v>Julia Foodman</v>
          </cell>
          <cell r="M114" t="str">
            <v>781-338-3577</v>
          </cell>
          <cell r="N114" t="str">
            <v>jfoodman@doe.mass.edu</v>
          </cell>
        </row>
        <row r="115">
          <cell r="A115">
            <v>115</v>
          </cell>
          <cell r="B115" t="str">
            <v>00910000</v>
          </cell>
          <cell r="C115" t="str">
            <v>Erving</v>
          </cell>
          <cell r="D115" t="str">
            <v>Public School District</v>
          </cell>
          <cell r="E115" t="str">
            <v>Superintendent</v>
          </cell>
          <cell r="F115" t="str">
            <v>Jennifer Haggerty</v>
          </cell>
          <cell r="G115" t="str">
            <v>18 Pleasant Street</v>
          </cell>
          <cell r="H115">
            <v>0</v>
          </cell>
          <cell r="I115" t="str">
            <v>Erving</v>
          </cell>
          <cell r="J115" t="str">
            <v>MA</v>
          </cell>
          <cell r="K115" t="str">
            <v>01344</v>
          </cell>
          <cell r="L115" t="str">
            <v>Alex Lilley</v>
          </cell>
          <cell r="M115" t="str">
            <v>781-338-6212</v>
          </cell>
          <cell r="N115" t="str">
            <v>alilley@doe.mass.edu</v>
          </cell>
        </row>
        <row r="116">
          <cell r="A116">
            <v>116</v>
          </cell>
          <cell r="B116" t="str">
            <v>08170000</v>
          </cell>
          <cell r="C116" t="str">
            <v>Essex North Shore Agricultural and Technical School District</v>
          </cell>
          <cell r="D116" t="str">
            <v>Public School District</v>
          </cell>
          <cell r="E116" t="str">
            <v>Superintendent</v>
          </cell>
          <cell r="F116" t="str">
            <v>William Lupini</v>
          </cell>
          <cell r="G116" t="str">
            <v>565 Maple Street</v>
          </cell>
          <cell r="H116" t="str">
            <v>P.O. Box 346</v>
          </cell>
          <cell r="I116" t="str">
            <v>Hathorne</v>
          </cell>
          <cell r="J116" t="str">
            <v>MA</v>
          </cell>
          <cell r="K116" t="str">
            <v>01937</v>
          </cell>
          <cell r="L116" t="str">
            <v>Michael Seymour</v>
          </cell>
          <cell r="M116" t="str">
            <v>781-338-3514</v>
          </cell>
          <cell r="N116" t="str">
            <v>mseymour@doe.mass.edu</v>
          </cell>
        </row>
        <row r="117">
          <cell r="A117">
            <v>117</v>
          </cell>
          <cell r="B117" t="str">
            <v>00930000</v>
          </cell>
          <cell r="C117" t="str">
            <v>Everett</v>
          </cell>
          <cell r="D117" t="str">
            <v>Public School District</v>
          </cell>
          <cell r="E117" t="str">
            <v>Superintendent</v>
          </cell>
          <cell r="F117" t="str">
            <v>Frederick Foresteire</v>
          </cell>
          <cell r="G117" t="str">
            <v>121 Vine Street</v>
          </cell>
          <cell r="H117">
            <v>0</v>
          </cell>
          <cell r="I117" t="str">
            <v>Everett</v>
          </cell>
          <cell r="J117" t="str">
            <v>MA</v>
          </cell>
          <cell r="K117" t="str">
            <v>02149</v>
          </cell>
          <cell r="L117" t="str">
            <v>Julia Foodman</v>
          </cell>
          <cell r="M117" t="str">
            <v>781-338-3577</v>
          </cell>
          <cell r="N117" t="str">
            <v>jfoodman@doe.mass.edu</v>
          </cell>
        </row>
        <row r="118">
          <cell r="A118">
            <v>118</v>
          </cell>
          <cell r="B118" t="str">
            <v>04100000</v>
          </cell>
          <cell r="C118" t="str">
            <v>Excel Academy Charter (District)</v>
          </cell>
          <cell r="D118" t="str">
            <v>Charter District</v>
          </cell>
          <cell r="E118" t="str">
            <v>Charter School Leader</v>
          </cell>
          <cell r="F118" t="str">
            <v>Owen Stearns</v>
          </cell>
          <cell r="G118" t="str">
            <v>58 Moore Street</v>
          </cell>
          <cell r="H118">
            <v>0</v>
          </cell>
          <cell r="I118" t="str">
            <v>East Boston</v>
          </cell>
          <cell r="J118" t="str">
            <v>MA</v>
          </cell>
          <cell r="K118" t="str">
            <v>02128</v>
          </cell>
          <cell r="L118" t="str">
            <v>Julia Foodman</v>
          </cell>
          <cell r="M118" t="str">
            <v>781-338-3577</v>
          </cell>
          <cell r="N118" t="str">
            <v>jfoodman@doe.mass.edu</v>
          </cell>
        </row>
        <row r="119">
          <cell r="A119">
            <v>119</v>
          </cell>
          <cell r="B119" t="str">
            <v>00940000</v>
          </cell>
          <cell r="C119" t="str">
            <v>Fairhaven</v>
          </cell>
          <cell r="D119" t="str">
            <v>Public School District</v>
          </cell>
          <cell r="E119" t="str">
            <v>Superintendent</v>
          </cell>
          <cell r="F119" t="str">
            <v>Robert Baldwin</v>
          </cell>
          <cell r="G119" t="str">
            <v>128 Washington Street</v>
          </cell>
          <cell r="H119">
            <v>0</v>
          </cell>
          <cell r="I119" t="str">
            <v>Fairhaven</v>
          </cell>
          <cell r="J119" t="str">
            <v>MA</v>
          </cell>
          <cell r="K119" t="str">
            <v>02719</v>
          </cell>
          <cell r="L119" t="str">
            <v>Sue Mazzarella</v>
          </cell>
          <cell r="M119" t="str">
            <v>781-338-3587</v>
          </cell>
          <cell r="N119" t="str">
            <v>smazzarella@doe.mass.edu</v>
          </cell>
        </row>
        <row r="120">
          <cell r="A120">
            <v>120</v>
          </cell>
          <cell r="B120" t="str">
            <v>00950000</v>
          </cell>
          <cell r="C120" t="str">
            <v>Fall River</v>
          </cell>
          <cell r="D120" t="str">
            <v>Public School District</v>
          </cell>
          <cell r="E120" t="str">
            <v>Superintendent</v>
          </cell>
          <cell r="F120" t="str">
            <v>Matthew Malone</v>
          </cell>
          <cell r="G120" t="str">
            <v>417 Rock Street</v>
          </cell>
          <cell r="H120">
            <v>0</v>
          </cell>
          <cell r="I120" t="str">
            <v>Fall River</v>
          </cell>
          <cell r="J120" t="str">
            <v>MA</v>
          </cell>
          <cell r="K120" t="str">
            <v>02720</v>
          </cell>
          <cell r="L120" t="str">
            <v>Sue Mazzarella</v>
          </cell>
          <cell r="M120" t="str">
            <v>781-338-3587</v>
          </cell>
          <cell r="N120" t="str">
            <v>smazzarella@doe.mass.edu</v>
          </cell>
        </row>
        <row r="121">
          <cell r="A121">
            <v>121</v>
          </cell>
          <cell r="B121" t="str">
            <v>00960000</v>
          </cell>
          <cell r="C121" t="str">
            <v>Falmouth</v>
          </cell>
          <cell r="D121" t="str">
            <v>Public School District</v>
          </cell>
          <cell r="E121" t="str">
            <v>Superintendent</v>
          </cell>
          <cell r="F121" t="str">
            <v>Nancy Taylor</v>
          </cell>
          <cell r="G121" t="str">
            <v>340 Teaticket Hwy</v>
          </cell>
          <cell r="H121">
            <v>0</v>
          </cell>
          <cell r="I121" t="str">
            <v>East Falmouth</v>
          </cell>
          <cell r="J121" t="str">
            <v>MA</v>
          </cell>
          <cell r="K121" t="str">
            <v>02536</v>
          </cell>
          <cell r="L121" t="str">
            <v>Sue Mazzarella</v>
          </cell>
          <cell r="M121" t="str">
            <v>781-338-3587</v>
          </cell>
          <cell r="N121" t="str">
            <v>smazzarella@doe.mass.edu</v>
          </cell>
        </row>
        <row r="122">
          <cell r="A122">
            <v>122</v>
          </cell>
          <cell r="B122" t="str">
            <v>06620000</v>
          </cell>
          <cell r="C122" t="str">
            <v>Farmington River Reg</v>
          </cell>
          <cell r="D122" t="str">
            <v>Public School District</v>
          </cell>
          <cell r="E122" t="str">
            <v>Superintendent</v>
          </cell>
          <cell r="F122" t="str">
            <v>Thomas Nadolny</v>
          </cell>
          <cell r="G122" t="str">
            <v>555 N Main Street</v>
          </cell>
          <cell r="H122" t="str">
            <v>PO Box 679</v>
          </cell>
          <cell r="I122" t="str">
            <v>Otis</v>
          </cell>
          <cell r="J122" t="str">
            <v>MA</v>
          </cell>
          <cell r="K122" t="str">
            <v>01253</v>
          </cell>
          <cell r="L122" t="str">
            <v>Alex Lilley</v>
          </cell>
          <cell r="M122" t="str">
            <v>781-338-6212</v>
          </cell>
          <cell r="N122" t="str">
            <v>alilley@doe.mass.edu</v>
          </cell>
        </row>
        <row r="123">
          <cell r="A123">
            <v>123</v>
          </cell>
          <cell r="B123" t="str">
            <v>00970000</v>
          </cell>
          <cell r="C123" t="str">
            <v>Fitchburg</v>
          </cell>
          <cell r="D123" t="str">
            <v>Public School District</v>
          </cell>
          <cell r="E123" t="str">
            <v>Superintendent</v>
          </cell>
          <cell r="F123" t="str">
            <v>Andre Ravenelle</v>
          </cell>
          <cell r="G123" t="str">
            <v>376 South Street</v>
          </cell>
          <cell r="H123">
            <v>0</v>
          </cell>
          <cell r="I123" t="str">
            <v>Fitchburg</v>
          </cell>
          <cell r="J123" t="str">
            <v>MA</v>
          </cell>
          <cell r="K123" t="str">
            <v>01420</v>
          </cell>
          <cell r="L123" t="str">
            <v>Russ Fleming</v>
          </cell>
          <cell r="M123" t="str">
            <v>781-338-6259</v>
          </cell>
          <cell r="N123" t="str">
            <v>rfleming@doe.mass.edu</v>
          </cell>
        </row>
        <row r="124">
          <cell r="A124">
            <v>124</v>
          </cell>
          <cell r="B124" t="str">
            <v>00980000</v>
          </cell>
          <cell r="C124" t="str">
            <v>Florida</v>
          </cell>
          <cell r="D124" t="str">
            <v>Public School District</v>
          </cell>
          <cell r="E124" t="str">
            <v>Superintendent</v>
          </cell>
          <cell r="F124" t="str">
            <v>Jon Lev</v>
          </cell>
          <cell r="G124" t="str">
            <v>56 North County Rd</v>
          </cell>
          <cell r="H124">
            <v>0</v>
          </cell>
          <cell r="I124" t="str">
            <v>Florida</v>
          </cell>
          <cell r="J124" t="str">
            <v>MA</v>
          </cell>
          <cell r="K124" t="str">
            <v>01247</v>
          </cell>
          <cell r="L124" t="str">
            <v>Alex Lilley</v>
          </cell>
          <cell r="M124" t="str">
            <v>781-338-6212</v>
          </cell>
          <cell r="N124" t="str">
            <v>alilley@doe.mass.edu</v>
          </cell>
        </row>
        <row r="125">
          <cell r="A125">
            <v>125</v>
          </cell>
          <cell r="B125" t="str">
            <v>04130000</v>
          </cell>
          <cell r="C125" t="str">
            <v>Four Rivers Charter Public (District)</v>
          </cell>
          <cell r="D125" t="str">
            <v>Charter District</v>
          </cell>
          <cell r="E125" t="str">
            <v>Charter School Leader</v>
          </cell>
          <cell r="F125" t="str">
            <v>Peter Garbus</v>
          </cell>
          <cell r="G125" t="str">
            <v>248 Colrain Road</v>
          </cell>
          <cell r="H125">
            <v>0</v>
          </cell>
          <cell r="I125" t="str">
            <v>Greenfield</v>
          </cell>
          <cell r="J125" t="str">
            <v>MA</v>
          </cell>
          <cell r="K125" t="str">
            <v>01301</v>
          </cell>
          <cell r="L125" t="str">
            <v>Alex Lilley</v>
          </cell>
          <cell r="M125" t="str">
            <v>781-338-6212</v>
          </cell>
          <cell r="N125" t="str">
            <v>alilley@doe.mass.edu</v>
          </cell>
        </row>
        <row r="126">
          <cell r="A126">
            <v>126</v>
          </cell>
          <cell r="B126" t="str">
            <v>00990000</v>
          </cell>
          <cell r="C126" t="str">
            <v>Foxborough</v>
          </cell>
          <cell r="D126" t="str">
            <v>Public School District</v>
          </cell>
          <cell r="E126" t="str">
            <v>Superintendent</v>
          </cell>
          <cell r="F126" t="str">
            <v>Debra Spinelli</v>
          </cell>
          <cell r="G126" t="str">
            <v>60 South Street</v>
          </cell>
          <cell r="H126" t="str">
            <v>C/O Igo Administration Building</v>
          </cell>
          <cell r="I126" t="str">
            <v>Foxborough</v>
          </cell>
          <cell r="J126" t="str">
            <v>MA</v>
          </cell>
          <cell r="K126" t="str">
            <v>02035</v>
          </cell>
          <cell r="L126" t="str">
            <v>Sue Mazzarella</v>
          </cell>
          <cell r="M126" t="str">
            <v>781-338-3587</v>
          </cell>
          <cell r="N126" t="str">
            <v>smazzarella@doe.mass.edu</v>
          </cell>
        </row>
        <row r="127">
          <cell r="A127">
            <v>127</v>
          </cell>
          <cell r="B127" t="str">
            <v>04460000</v>
          </cell>
          <cell r="C127" t="str">
            <v>Foxborough Regional Charter (District)</v>
          </cell>
          <cell r="D127" t="str">
            <v>Charter District</v>
          </cell>
          <cell r="E127" t="str">
            <v>Charter School Leader</v>
          </cell>
          <cell r="F127" t="str">
            <v>Mark Logan</v>
          </cell>
          <cell r="G127" t="str">
            <v>131 Central Street</v>
          </cell>
          <cell r="H127">
            <v>0</v>
          </cell>
          <cell r="I127" t="str">
            <v>Foxborough</v>
          </cell>
          <cell r="J127" t="str">
            <v>MA</v>
          </cell>
          <cell r="K127" t="str">
            <v>02035</v>
          </cell>
          <cell r="L127" t="str">
            <v>Sue Mazzarella</v>
          </cell>
          <cell r="M127" t="str">
            <v>781-338-3587</v>
          </cell>
          <cell r="N127" t="str">
            <v>smazzarella@doe.mass.edu</v>
          </cell>
        </row>
        <row r="128">
          <cell r="A128">
            <v>128</v>
          </cell>
          <cell r="B128" t="str">
            <v>01000000</v>
          </cell>
          <cell r="C128" t="str">
            <v>Framingham</v>
          </cell>
          <cell r="D128" t="str">
            <v>Public School District</v>
          </cell>
          <cell r="E128" t="str">
            <v>Superintendent</v>
          </cell>
          <cell r="F128" t="str">
            <v>Robert Tremblay</v>
          </cell>
          <cell r="G128" t="str">
            <v>73 Mt. Wayte Avenue, Suite #5</v>
          </cell>
          <cell r="H128" t="str">
            <v>Office of the Superintendent</v>
          </cell>
          <cell r="I128" t="str">
            <v>Framingham</v>
          </cell>
          <cell r="J128" t="str">
            <v>MA</v>
          </cell>
          <cell r="K128" t="str">
            <v>01702</v>
          </cell>
          <cell r="L128" t="str">
            <v>Julia Foodman</v>
          </cell>
          <cell r="M128" t="str">
            <v>781-338-3577</v>
          </cell>
          <cell r="N128" t="str">
            <v>jfoodman@doe.mass.edu</v>
          </cell>
        </row>
        <row r="129">
          <cell r="A129">
            <v>129</v>
          </cell>
          <cell r="B129" t="str">
            <v>04780000</v>
          </cell>
          <cell r="C129" t="str">
            <v>Francis W. Parker Charter Essential (District)</v>
          </cell>
          <cell r="D129" t="str">
            <v>Charter District</v>
          </cell>
          <cell r="E129" t="str">
            <v>Charter School Leader</v>
          </cell>
          <cell r="F129" t="str">
            <v>Todd Sumner</v>
          </cell>
          <cell r="G129" t="str">
            <v>49 Antietam Street</v>
          </cell>
          <cell r="H129">
            <v>0</v>
          </cell>
          <cell r="I129" t="str">
            <v>Devens</v>
          </cell>
          <cell r="J129" t="str">
            <v>MA</v>
          </cell>
          <cell r="K129" t="str">
            <v>01434</v>
          </cell>
          <cell r="L129" t="str">
            <v>Russ Fleming</v>
          </cell>
          <cell r="M129" t="str">
            <v>781-338-6259</v>
          </cell>
          <cell r="N129" t="str">
            <v>rfleming@doe.mass.edu</v>
          </cell>
        </row>
        <row r="130">
          <cell r="A130">
            <v>130</v>
          </cell>
          <cell r="B130" t="str">
            <v>01010000</v>
          </cell>
          <cell r="C130" t="str">
            <v>Franklin</v>
          </cell>
          <cell r="D130" t="str">
            <v>Public School District</v>
          </cell>
          <cell r="E130" t="str">
            <v>Superintendent</v>
          </cell>
          <cell r="F130" t="str">
            <v>Maureen Sabolinski</v>
          </cell>
          <cell r="G130" t="str">
            <v>355 East Central Street</v>
          </cell>
          <cell r="H130">
            <v>0</v>
          </cell>
          <cell r="I130" t="str">
            <v>Franklin</v>
          </cell>
          <cell r="J130" t="str">
            <v>MA</v>
          </cell>
          <cell r="K130" t="str">
            <v>02038</v>
          </cell>
          <cell r="L130" t="str">
            <v>Julia Foodman</v>
          </cell>
          <cell r="M130" t="str">
            <v>781-338-3577</v>
          </cell>
          <cell r="N130" t="str">
            <v>jfoodman@doe.mass.edu</v>
          </cell>
        </row>
        <row r="131">
          <cell r="A131">
            <v>131</v>
          </cell>
          <cell r="B131" t="str">
            <v>08180000</v>
          </cell>
          <cell r="C131" t="str">
            <v>Franklin County Regional Vocational Technical</v>
          </cell>
          <cell r="D131" t="str">
            <v>Public School District</v>
          </cell>
          <cell r="E131" t="str">
            <v>Superintendent</v>
          </cell>
          <cell r="F131" t="str">
            <v>Richard Martin</v>
          </cell>
          <cell r="G131" t="str">
            <v>82 Industrial Blvd</v>
          </cell>
          <cell r="H131">
            <v>0</v>
          </cell>
          <cell r="I131" t="str">
            <v>Turners Falls</v>
          </cell>
          <cell r="J131" t="str">
            <v>MA</v>
          </cell>
          <cell r="K131" t="str">
            <v>01376</v>
          </cell>
          <cell r="L131" t="str">
            <v>Alex Lilley</v>
          </cell>
          <cell r="M131" t="str">
            <v>781-338-6212</v>
          </cell>
          <cell r="N131" t="str">
            <v>alilley@doe.mass.edu</v>
          </cell>
        </row>
        <row r="132">
          <cell r="A132">
            <v>132</v>
          </cell>
          <cell r="B132" t="str">
            <v>06650000</v>
          </cell>
          <cell r="C132" t="str">
            <v>Freetown-Lakeville</v>
          </cell>
          <cell r="D132" t="str">
            <v>Public School District</v>
          </cell>
          <cell r="E132" t="str">
            <v>Superintendent</v>
          </cell>
          <cell r="F132" t="str">
            <v>Richard Medeiros</v>
          </cell>
          <cell r="G132" t="str">
            <v>98 Howland Rd</v>
          </cell>
          <cell r="H132">
            <v>0</v>
          </cell>
          <cell r="I132" t="str">
            <v>Lakeville</v>
          </cell>
          <cell r="J132" t="str">
            <v>MA</v>
          </cell>
          <cell r="K132" t="str">
            <v>02347</v>
          </cell>
          <cell r="L132" t="str">
            <v>Sue Mazzarella</v>
          </cell>
          <cell r="M132" t="str">
            <v>781-338-3587</v>
          </cell>
          <cell r="N132" t="str">
            <v>smazzarella@doe.mass.edu</v>
          </cell>
        </row>
        <row r="133">
          <cell r="A133">
            <v>133</v>
          </cell>
          <cell r="B133" t="str">
            <v>06700000</v>
          </cell>
          <cell r="C133" t="str">
            <v>Frontier</v>
          </cell>
          <cell r="D133" t="str">
            <v>Public School District</v>
          </cell>
          <cell r="E133" t="str">
            <v>Superintendent</v>
          </cell>
          <cell r="F133" t="str">
            <v>Lynn Carey</v>
          </cell>
          <cell r="G133" t="str">
            <v>113 North Main Street, Office C101</v>
          </cell>
          <cell r="H133">
            <v>0</v>
          </cell>
          <cell r="I133" t="str">
            <v>South Deerfield</v>
          </cell>
          <cell r="J133" t="str">
            <v>MA</v>
          </cell>
          <cell r="K133" t="str">
            <v>01373</v>
          </cell>
          <cell r="L133" t="str">
            <v>Alex Lilley</v>
          </cell>
          <cell r="M133" t="str">
            <v>781-338-6212</v>
          </cell>
          <cell r="N133" t="str">
            <v>alilley@doe.mass.edu</v>
          </cell>
        </row>
        <row r="134">
          <cell r="A134">
            <v>134</v>
          </cell>
          <cell r="B134" t="str">
            <v>01030000</v>
          </cell>
          <cell r="C134" t="str">
            <v>Gardner</v>
          </cell>
          <cell r="D134" t="str">
            <v>Public School District</v>
          </cell>
          <cell r="E134" t="str">
            <v>Superintendent</v>
          </cell>
          <cell r="F134" t="str">
            <v>Mark Pellegrino</v>
          </cell>
          <cell r="G134" t="str">
            <v>70 Waterford Street</v>
          </cell>
          <cell r="H134">
            <v>0</v>
          </cell>
          <cell r="I134" t="str">
            <v>Gardner</v>
          </cell>
          <cell r="J134" t="str">
            <v>MA</v>
          </cell>
          <cell r="K134" t="str">
            <v>01440</v>
          </cell>
          <cell r="L134" t="str">
            <v>Russ Fleming</v>
          </cell>
          <cell r="M134" t="str">
            <v>781-338-6259</v>
          </cell>
          <cell r="N134" t="str">
            <v>rfleming@doe.mass.edu</v>
          </cell>
        </row>
        <row r="135">
          <cell r="A135">
            <v>135</v>
          </cell>
          <cell r="B135" t="str">
            <v>06720000</v>
          </cell>
          <cell r="C135" t="str">
            <v>Gateway</v>
          </cell>
          <cell r="D135" t="str">
            <v>Public School District</v>
          </cell>
          <cell r="E135" t="str">
            <v>Superintendent</v>
          </cell>
          <cell r="F135" t="str">
            <v>David Hopson</v>
          </cell>
          <cell r="G135" t="str">
            <v>12 Littleville Road</v>
          </cell>
          <cell r="H135">
            <v>0</v>
          </cell>
          <cell r="I135" t="str">
            <v>Huntington</v>
          </cell>
          <cell r="J135" t="str">
            <v>MA</v>
          </cell>
          <cell r="K135" t="str">
            <v>01050</v>
          </cell>
          <cell r="L135" t="str">
            <v>Alex Lilley</v>
          </cell>
          <cell r="M135" t="str">
            <v>781-338-6212</v>
          </cell>
          <cell r="N135" t="str">
            <v>alilley@doe.mass.edu</v>
          </cell>
        </row>
        <row r="136">
          <cell r="A136">
            <v>136</v>
          </cell>
          <cell r="B136" t="str">
            <v>01050000</v>
          </cell>
          <cell r="C136" t="str">
            <v>Georgetown</v>
          </cell>
          <cell r="D136" t="str">
            <v>Public School District</v>
          </cell>
          <cell r="E136" t="str">
            <v>Superintendent</v>
          </cell>
          <cell r="F136" t="str">
            <v>Carol Jacobs</v>
          </cell>
          <cell r="G136" t="str">
            <v>51 North Street</v>
          </cell>
          <cell r="H136">
            <v>0</v>
          </cell>
          <cell r="I136" t="str">
            <v>Georgetown</v>
          </cell>
          <cell r="J136" t="str">
            <v>MA</v>
          </cell>
          <cell r="K136" t="str">
            <v>01833</v>
          </cell>
          <cell r="L136" t="str">
            <v>Michael Seymour</v>
          </cell>
          <cell r="M136" t="str">
            <v>781-338-3514</v>
          </cell>
          <cell r="N136" t="str">
            <v>mseymour@doe.mass.edu</v>
          </cell>
        </row>
        <row r="137">
          <cell r="A137">
            <v>137</v>
          </cell>
          <cell r="B137" t="str">
            <v>06740000</v>
          </cell>
          <cell r="C137" t="str">
            <v>Gill-Montague</v>
          </cell>
          <cell r="D137" t="str">
            <v>Public School District</v>
          </cell>
          <cell r="E137" t="str">
            <v>Superintendent</v>
          </cell>
          <cell r="F137" t="str">
            <v>Michael Sullivan</v>
          </cell>
          <cell r="G137" t="str">
            <v>35 Crocker Avenue</v>
          </cell>
          <cell r="H137">
            <v>0</v>
          </cell>
          <cell r="I137" t="str">
            <v>Turners Falls</v>
          </cell>
          <cell r="J137" t="str">
            <v>MA</v>
          </cell>
          <cell r="K137" t="str">
            <v>01376</v>
          </cell>
          <cell r="L137" t="str">
            <v>Alex Lilley</v>
          </cell>
          <cell r="M137" t="str">
            <v>781-338-6212</v>
          </cell>
          <cell r="N137" t="str">
            <v>alilley@doe.mass.edu</v>
          </cell>
        </row>
        <row r="138">
          <cell r="A138">
            <v>138</v>
          </cell>
          <cell r="B138" t="str">
            <v>04960000</v>
          </cell>
          <cell r="C138" t="str">
            <v>Global Learning Charter Public (District)</v>
          </cell>
          <cell r="D138" t="str">
            <v>Charter District</v>
          </cell>
          <cell r="E138" t="str">
            <v>Charter School Leader</v>
          </cell>
          <cell r="F138" t="str">
            <v>Stephen Furtado</v>
          </cell>
          <cell r="G138" t="str">
            <v>190 Ashley Boulevard</v>
          </cell>
          <cell r="H138">
            <v>0</v>
          </cell>
          <cell r="I138" t="str">
            <v>New Bedford</v>
          </cell>
          <cell r="J138" t="str">
            <v>MA</v>
          </cell>
          <cell r="K138" t="str">
            <v>02746</v>
          </cell>
          <cell r="L138" t="str">
            <v>Sue Mazzarella</v>
          </cell>
          <cell r="M138" t="str">
            <v>781-338-3587</v>
          </cell>
          <cell r="N138" t="str">
            <v>smazzarella@doe.mass.edu</v>
          </cell>
        </row>
        <row r="139">
          <cell r="A139">
            <v>139</v>
          </cell>
          <cell r="B139" t="str">
            <v>01070000</v>
          </cell>
          <cell r="C139" t="str">
            <v>Gloucester</v>
          </cell>
          <cell r="D139" t="str">
            <v>Public School District</v>
          </cell>
          <cell r="E139" t="str">
            <v>Superintendent</v>
          </cell>
          <cell r="F139" t="str">
            <v>Richard Safier</v>
          </cell>
          <cell r="G139" t="str">
            <v>2 Blackburn Drive</v>
          </cell>
          <cell r="H139">
            <v>0</v>
          </cell>
          <cell r="I139" t="str">
            <v>Gloucester</v>
          </cell>
          <cell r="J139" t="str">
            <v>MA</v>
          </cell>
          <cell r="K139" t="str">
            <v>01930</v>
          </cell>
          <cell r="L139" t="str">
            <v>Michael Seymour</v>
          </cell>
          <cell r="M139" t="str">
            <v>781-338-3514</v>
          </cell>
          <cell r="N139" t="str">
            <v>mseymour@doe.mass.edu</v>
          </cell>
        </row>
        <row r="140">
          <cell r="A140">
            <v>140</v>
          </cell>
          <cell r="B140" t="str">
            <v>01090000</v>
          </cell>
          <cell r="C140" t="str">
            <v>Gosnold</v>
          </cell>
          <cell r="D140" t="str">
            <v>Public School District</v>
          </cell>
          <cell r="E140" t="str">
            <v>Superintendent</v>
          </cell>
          <cell r="F140" t="str">
            <v>Margaret Frieswyk</v>
          </cell>
          <cell r="G140" t="str">
            <v>263 Hill &amp; Plain Road</v>
          </cell>
          <cell r="H140">
            <v>0</v>
          </cell>
          <cell r="I140" t="str">
            <v>East Falmouth</v>
          </cell>
          <cell r="J140" t="str">
            <v>MA</v>
          </cell>
          <cell r="K140" t="str">
            <v>02536</v>
          </cell>
          <cell r="L140" t="str">
            <v>Title I Office</v>
          </cell>
          <cell r="M140" t="str">
            <v>781-338-6230</v>
          </cell>
          <cell r="N140" t="str">
            <v>Gosnold</v>
          </cell>
        </row>
        <row r="141">
          <cell r="A141">
            <v>141</v>
          </cell>
          <cell r="B141" t="str">
            <v>01100000</v>
          </cell>
          <cell r="C141" t="str">
            <v>Grafton</v>
          </cell>
          <cell r="D141" t="str">
            <v>Public School District</v>
          </cell>
          <cell r="E141" t="str">
            <v>Superintendent</v>
          </cell>
          <cell r="F141" t="str">
            <v>James Cummings</v>
          </cell>
          <cell r="G141" t="str">
            <v>30 Providence Rd</v>
          </cell>
          <cell r="H141">
            <v>0</v>
          </cell>
          <cell r="I141" t="str">
            <v>Grafton</v>
          </cell>
          <cell r="J141" t="str">
            <v>MA</v>
          </cell>
          <cell r="K141" t="str">
            <v>01519</v>
          </cell>
          <cell r="L141" t="str">
            <v>Russ Fleming</v>
          </cell>
          <cell r="M141" t="str">
            <v>781-338-6259</v>
          </cell>
          <cell r="N141" t="str">
            <v>rfleming@doe.mass.edu</v>
          </cell>
        </row>
        <row r="142">
          <cell r="A142">
            <v>142</v>
          </cell>
          <cell r="B142" t="str">
            <v>01110000</v>
          </cell>
          <cell r="C142" t="str">
            <v>Granby</v>
          </cell>
          <cell r="D142" t="str">
            <v>Public School District</v>
          </cell>
          <cell r="E142" t="str">
            <v>Superintendent</v>
          </cell>
          <cell r="F142" t="str">
            <v>Sheryl Stanton</v>
          </cell>
          <cell r="G142" t="str">
            <v>387 East State Street</v>
          </cell>
          <cell r="H142">
            <v>0</v>
          </cell>
          <cell r="I142" t="str">
            <v>Granby</v>
          </cell>
          <cell r="J142" t="str">
            <v>MA</v>
          </cell>
          <cell r="K142" t="str">
            <v>01033</v>
          </cell>
          <cell r="L142" t="str">
            <v>Alex Lilley</v>
          </cell>
          <cell r="M142" t="str">
            <v>781-338-6212</v>
          </cell>
          <cell r="N142" t="str">
            <v>alilley@doe.mass.edu</v>
          </cell>
        </row>
        <row r="143">
          <cell r="A143">
            <v>143</v>
          </cell>
          <cell r="B143" t="str">
            <v>08210000</v>
          </cell>
          <cell r="C143" t="str">
            <v>Greater Fall River Regional Vocational Technical</v>
          </cell>
          <cell r="D143" t="str">
            <v>Public School District</v>
          </cell>
          <cell r="E143" t="str">
            <v>Superintendent</v>
          </cell>
          <cell r="F143" t="str">
            <v>Thomas Aubin</v>
          </cell>
          <cell r="G143" t="str">
            <v>251 Stonehaven Rd</v>
          </cell>
          <cell r="H143">
            <v>0</v>
          </cell>
          <cell r="I143" t="str">
            <v>Fall River</v>
          </cell>
          <cell r="J143" t="str">
            <v>MA</v>
          </cell>
          <cell r="K143" t="str">
            <v>02723</v>
          </cell>
          <cell r="L143" t="str">
            <v>Michael Seymour</v>
          </cell>
          <cell r="M143" t="str">
            <v>781-338-3514</v>
          </cell>
          <cell r="N143" t="str">
            <v>mseymour@doe.mass.edu</v>
          </cell>
        </row>
        <row r="144">
          <cell r="A144">
            <v>144</v>
          </cell>
          <cell r="B144" t="str">
            <v>08230000</v>
          </cell>
          <cell r="C144" t="str">
            <v>Greater Lawrence Regional Vocational Technical</v>
          </cell>
          <cell r="D144" t="str">
            <v>Public School District</v>
          </cell>
          <cell r="E144" t="str">
            <v>Superintendent</v>
          </cell>
          <cell r="F144" t="str">
            <v>John Lavoie</v>
          </cell>
          <cell r="G144" t="str">
            <v>57 River Rd</v>
          </cell>
          <cell r="H144">
            <v>0</v>
          </cell>
          <cell r="I144" t="str">
            <v>Andover</v>
          </cell>
          <cell r="J144" t="str">
            <v>MA</v>
          </cell>
          <cell r="K144" t="str">
            <v>01810</v>
          </cell>
          <cell r="L144" t="str">
            <v>Michael Seymour</v>
          </cell>
          <cell r="M144" t="str">
            <v>781-338-3514</v>
          </cell>
          <cell r="N144" t="str">
            <v>mseymour@doe.mass.edu</v>
          </cell>
        </row>
        <row r="145">
          <cell r="A145">
            <v>145</v>
          </cell>
          <cell r="B145" t="str">
            <v>08280000</v>
          </cell>
          <cell r="C145" t="str">
            <v>Greater Lowell Regional Vocational Technical</v>
          </cell>
          <cell r="D145" t="str">
            <v>Public School District</v>
          </cell>
          <cell r="E145" t="str">
            <v>Superintendent</v>
          </cell>
          <cell r="F145" t="str">
            <v>Roger Bourgeois</v>
          </cell>
          <cell r="G145" t="str">
            <v>250 Pawtucket Blvd</v>
          </cell>
          <cell r="H145">
            <v>0</v>
          </cell>
          <cell r="I145" t="str">
            <v>Tyngsborough</v>
          </cell>
          <cell r="J145" t="str">
            <v>MA</v>
          </cell>
          <cell r="K145" t="str">
            <v>01879</v>
          </cell>
          <cell r="L145" t="str">
            <v>Michael Seymour</v>
          </cell>
          <cell r="M145" t="str">
            <v>781-338-3514</v>
          </cell>
          <cell r="N145" t="str">
            <v>mseymour@doe.mass.edu</v>
          </cell>
        </row>
        <row r="146">
          <cell r="A146">
            <v>146</v>
          </cell>
          <cell r="B146" t="str">
            <v>08250000</v>
          </cell>
          <cell r="C146" t="str">
            <v>Greater New Bedford Regional Vocational Technical</v>
          </cell>
          <cell r="D146" t="str">
            <v>Public School District</v>
          </cell>
          <cell r="E146" t="str">
            <v>Superintendent</v>
          </cell>
          <cell r="F146" t="str">
            <v>James O'Brien</v>
          </cell>
          <cell r="G146" t="str">
            <v>1121 Ashley Blvd</v>
          </cell>
          <cell r="H146">
            <v>0</v>
          </cell>
          <cell r="I146" t="str">
            <v>New Bedford</v>
          </cell>
          <cell r="J146" t="str">
            <v>MA</v>
          </cell>
          <cell r="K146" t="str">
            <v>02745</v>
          </cell>
          <cell r="L146" t="str">
            <v>Michael Seymour</v>
          </cell>
          <cell r="M146" t="str">
            <v>781-338-3514</v>
          </cell>
          <cell r="N146" t="str">
            <v>mseymour@doe.mass.edu</v>
          </cell>
        </row>
        <row r="147">
          <cell r="A147">
            <v>147</v>
          </cell>
          <cell r="B147" t="str">
            <v>01140000</v>
          </cell>
          <cell r="C147" t="str">
            <v>Greenfield</v>
          </cell>
          <cell r="D147" t="str">
            <v>Public School District</v>
          </cell>
          <cell r="E147" t="str">
            <v>Superintendent</v>
          </cell>
          <cell r="F147" t="str">
            <v>Jordana Harper</v>
          </cell>
          <cell r="G147" t="str">
            <v>195 Federal Street, Suite 100</v>
          </cell>
          <cell r="H147">
            <v>0</v>
          </cell>
          <cell r="I147" t="str">
            <v>Greenfield</v>
          </cell>
          <cell r="J147" t="str">
            <v>MA</v>
          </cell>
          <cell r="K147" t="str">
            <v>01301</v>
          </cell>
          <cell r="L147" t="str">
            <v>Alex Lilley</v>
          </cell>
          <cell r="M147" t="str">
            <v>781-338-6212</v>
          </cell>
          <cell r="N147" t="str">
            <v>alilley@doe.mass.edu</v>
          </cell>
        </row>
        <row r="148">
          <cell r="A148">
            <v>148</v>
          </cell>
          <cell r="B148" t="str">
            <v>06730000</v>
          </cell>
          <cell r="C148" t="str">
            <v>Groton-Dunstable</v>
          </cell>
          <cell r="D148" t="str">
            <v>Public School District</v>
          </cell>
          <cell r="E148" t="str">
            <v>Superintendent</v>
          </cell>
          <cell r="F148" t="str">
            <v>Bill Ryan</v>
          </cell>
          <cell r="G148" t="str">
            <v>P O Box 729</v>
          </cell>
          <cell r="H148">
            <v>0</v>
          </cell>
          <cell r="I148" t="str">
            <v>Groton</v>
          </cell>
          <cell r="J148" t="str">
            <v>MA</v>
          </cell>
          <cell r="K148" t="str">
            <v>01450</v>
          </cell>
          <cell r="L148" t="str">
            <v>Michael Seymour</v>
          </cell>
          <cell r="M148" t="str">
            <v>781-338-3514</v>
          </cell>
          <cell r="N148" t="str">
            <v>mseymour@doe.mass.edu</v>
          </cell>
        </row>
        <row r="149">
          <cell r="A149">
            <v>149</v>
          </cell>
          <cell r="B149" t="str">
            <v>01170000</v>
          </cell>
          <cell r="C149" t="str">
            <v>Hadley</v>
          </cell>
          <cell r="D149" t="str">
            <v>Public School District</v>
          </cell>
          <cell r="E149" t="str">
            <v>Superintendent</v>
          </cell>
          <cell r="F149" t="str">
            <v>Anne McKenzie</v>
          </cell>
          <cell r="G149" t="str">
            <v>125 Russell Street</v>
          </cell>
          <cell r="H149">
            <v>0</v>
          </cell>
          <cell r="I149" t="str">
            <v>Hadley</v>
          </cell>
          <cell r="J149" t="str">
            <v>MA</v>
          </cell>
          <cell r="K149" t="str">
            <v>01035</v>
          </cell>
          <cell r="L149" t="str">
            <v>Alex Lilley</v>
          </cell>
          <cell r="M149" t="str">
            <v>781-338-6212</v>
          </cell>
          <cell r="N149" t="str">
            <v>alilley@doe.mass.edu</v>
          </cell>
        </row>
        <row r="150">
          <cell r="A150">
            <v>150</v>
          </cell>
          <cell r="B150" t="str">
            <v>01180000</v>
          </cell>
          <cell r="C150" t="str">
            <v>Halifax</v>
          </cell>
          <cell r="D150" t="str">
            <v>Public School District</v>
          </cell>
          <cell r="E150" t="str">
            <v>Superintendent</v>
          </cell>
          <cell r="F150" t="str">
            <v>Joy Blackwood</v>
          </cell>
          <cell r="G150" t="str">
            <v>250 Pembroke Street</v>
          </cell>
          <cell r="H150">
            <v>0</v>
          </cell>
          <cell r="I150" t="str">
            <v>Kingston</v>
          </cell>
          <cell r="J150" t="str">
            <v>MA</v>
          </cell>
          <cell r="K150" t="str">
            <v>02364</v>
          </cell>
          <cell r="L150" t="str">
            <v>Sue Mazzarella</v>
          </cell>
          <cell r="M150" t="str">
            <v>781-338-3587</v>
          </cell>
          <cell r="N150" t="str">
            <v>smazzarella@doe.mass.edu</v>
          </cell>
        </row>
        <row r="151">
          <cell r="A151">
            <v>151</v>
          </cell>
          <cell r="B151" t="str">
            <v>06750000</v>
          </cell>
          <cell r="C151" t="str">
            <v>Hamilton-Wenham</v>
          </cell>
          <cell r="D151" t="str">
            <v>Public School District</v>
          </cell>
          <cell r="E151" t="str">
            <v>Superintendent</v>
          </cell>
          <cell r="F151" t="str">
            <v>Michael Harvey</v>
          </cell>
          <cell r="G151" t="str">
            <v>5 School Street</v>
          </cell>
          <cell r="H151">
            <v>0</v>
          </cell>
          <cell r="I151" t="str">
            <v>Wenham</v>
          </cell>
          <cell r="J151" t="str">
            <v>MA</v>
          </cell>
          <cell r="K151" t="str">
            <v>01984</v>
          </cell>
          <cell r="L151" t="str">
            <v>Michael Seymour</v>
          </cell>
          <cell r="M151" t="str">
            <v>781-338-3514</v>
          </cell>
          <cell r="N151" t="str">
            <v>mseymour@doe.mass.edu</v>
          </cell>
        </row>
        <row r="152">
          <cell r="A152">
            <v>152</v>
          </cell>
          <cell r="B152" t="str">
            <v>04990000</v>
          </cell>
          <cell r="C152" t="str">
            <v>Hampden Charter School of Science (District)</v>
          </cell>
          <cell r="D152" t="str">
            <v>Charter District</v>
          </cell>
          <cell r="E152" t="str">
            <v>Charter School Leader</v>
          </cell>
          <cell r="F152" t="str">
            <v>Tarkan Topcuoglu</v>
          </cell>
          <cell r="G152" t="str">
            <v>20 Johnson Road</v>
          </cell>
          <cell r="H152">
            <v>0</v>
          </cell>
          <cell r="I152" t="str">
            <v>Chicopee</v>
          </cell>
          <cell r="J152" t="str">
            <v>MA</v>
          </cell>
          <cell r="K152" t="str">
            <v>01022</v>
          </cell>
          <cell r="L152" t="str">
            <v>Alex Lilley</v>
          </cell>
          <cell r="M152" t="str">
            <v>781-338-6212</v>
          </cell>
          <cell r="N152" t="str">
            <v>alilley@doe.mass.edu</v>
          </cell>
        </row>
        <row r="153">
          <cell r="A153">
            <v>153</v>
          </cell>
          <cell r="B153" t="str">
            <v>35160000</v>
          </cell>
          <cell r="C153" t="str">
            <v>Hampden Charter School of Science West (District)</v>
          </cell>
          <cell r="D153" t="str">
            <v>Charter District</v>
          </cell>
          <cell r="E153" t="str">
            <v>Charter School Leader</v>
          </cell>
          <cell r="F153" t="str">
            <v>Tarkan Topcuoglu</v>
          </cell>
          <cell r="G153" t="str">
            <v>20 Johnson Road</v>
          </cell>
          <cell r="H153">
            <v>0</v>
          </cell>
          <cell r="I153" t="str">
            <v>Chicopee</v>
          </cell>
          <cell r="J153" t="str">
            <v>MA</v>
          </cell>
          <cell r="K153" t="str">
            <v>01022</v>
          </cell>
          <cell r="L153" t="e">
            <v>#N/A</v>
          </cell>
          <cell r="M153" t="e">
            <v>#N/A</v>
          </cell>
          <cell r="N153" t="e">
            <v>#N/A</v>
          </cell>
        </row>
        <row r="154">
          <cell r="A154">
            <v>154</v>
          </cell>
          <cell r="B154" t="str">
            <v>06800000</v>
          </cell>
          <cell r="C154" t="str">
            <v>Hampden-Wilbraham</v>
          </cell>
          <cell r="D154" t="str">
            <v>Public School District</v>
          </cell>
          <cell r="E154" t="str">
            <v>Superintendent</v>
          </cell>
          <cell r="F154" t="str">
            <v>Albert Ganem</v>
          </cell>
          <cell r="G154" t="str">
            <v>621 Main Street</v>
          </cell>
          <cell r="H154">
            <v>0</v>
          </cell>
          <cell r="I154" t="str">
            <v>Wilbraham</v>
          </cell>
          <cell r="J154" t="str">
            <v>MA</v>
          </cell>
          <cell r="K154" t="str">
            <v>01095</v>
          </cell>
          <cell r="L154" t="str">
            <v>Alex Lilley</v>
          </cell>
          <cell r="M154" t="str">
            <v>781-338-6212</v>
          </cell>
          <cell r="N154" t="str">
            <v>alilley@doe.mass.edu</v>
          </cell>
        </row>
        <row r="155">
          <cell r="A155">
            <v>155</v>
          </cell>
          <cell r="B155" t="str">
            <v>06830000</v>
          </cell>
          <cell r="C155" t="str">
            <v>Hampshire</v>
          </cell>
          <cell r="D155" t="str">
            <v>Public School District</v>
          </cell>
          <cell r="E155" t="str">
            <v>Superintendent</v>
          </cell>
          <cell r="F155" t="str">
            <v>Craig Jurgensen</v>
          </cell>
          <cell r="G155" t="str">
            <v>19 Stage Rd</v>
          </cell>
          <cell r="H155">
            <v>0</v>
          </cell>
          <cell r="I155" t="str">
            <v>Westhampton</v>
          </cell>
          <cell r="J155" t="str">
            <v>MA</v>
          </cell>
          <cell r="K155" t="str">
            <v>01027</v>
          </cell>
          <cell r="L155" t="str">
            <v>Alex Lilley</v>
          </cell>
          <cell r="M155" t="str">
            <v>781-338-6212</v>
          </cell>
          <cell r="N155" t="str">
            <v>alilley@doe.mass.edu</v>
          </cell>
        </row>
        <row r="156">
          <cell r="A156">
            <v>156</v>
          </cell>
          <cell r="B156" t="str">
            <v>01210000</v>
          </cell>
          <cell r="C156" t="str">
            <v>Hancock</v>
          </cell>
          <cell r="D156" t="str">
            <v>Public School District</v>
          </cell>
          <cell r="E156" t="str">
            <v>Superintendent</v>
          </cell>
          <cell r="F156" t="str">
            <v>Peter Dillon</v>
          </cell>
          <cell r="G156" t="str">
            <v>1831 STATE ROAD</v>
          </cell>
          <cell r="H156">
            <v>0</v>
          </cell>
          <cell r="I156" t="str">
            <v>RICHMOND</v>
          </cell>
          <cell r="J156" t="str">
            <v>MA</v>
          </cell>
          <cell r="K156" t="str">
            <v>01254</v>
          </cell>
          <cell r="L156" t="str">
            <v>Alex Lilley</v>
          </cell>
          <cell r="M156" t="str">
            <v>781-338-6212</v>
          </cell>
          <cell r="N156" t="str">
            <v>alilley@doe.mass.edu</v>
          </cell>
        </row>
        <row r="157">
          <cell r="A157">
            <v>157</v>
          </cell>
          <cell r="B157" t="str">
            <v>01220000</v>
          </cell>
          <cell r="C157" t="str">
            <v>Hanover</v>
          </cell>
          <cell r="D157" t="str">
            <v>Public School District</v>
          </cell>
          <cell r="E157" t="str">
            <v>Superintendent</v>
          </cell>
          <cell r="F157" t="str">
            <v>Matthew Ferron</v>
          </cell>
          <cell r="G157" t="str">
            <v>188 Broadway Street</v>
          </cell>
          <cell r="H157">
            <v>0</v>
          </cell>
          <cell r="I157" t="str">
            <v>Hanover</v>
          </cell>
          <cell r="J157" t="str">
            <v>MA</v>
          </cell>
          <cell r="K157" t="str">
            <v>02339</v>
          </cell>
          <cell r="L157" t="str">
            <v>Sue Mazzarella</v>
          </cell>
          <cell r="M157" t="str">
            <v>781-338-3587</v>
          </cell>
          <cell r="N157" t="str">
            <v>smazzarella@doe.mass.edu</v>
          </cell>
        </row>
        <row r="158">
          <cell r="A158">
            <v>158</v>
          </cell>
          <cell r="B158" t="str">
            <v>01250000</v>
          </cell>
          <cell r="C158" t="str">
            <v>Harvard</v>
          </cell>
          <cell r="D158" t="str">
            <v>Public School District</v>
          </cell>
          <cell r="E158" t="str">
            <v>Superintendent</v>
          </cell>
          <cell r="F158" t="str">
            <v>Linda Dwight</v>
          </cell>
          <cell r="G158" t="str">
            <v>39 Massachusetts Avenue</v>
          </cell>
          <cell r="H158">
            <v>0</v>
          </cell>
          <cell r="I158" t="str">
            <v>Harvard</v>
          </cell>
          <cell r="J158" t="str">
            <v>MA</v>
          </cell>
          <cell r="K158" t="str">
            <v>01451</v>
          </cell>
          <cell r="L158" t="str">
            <v>Russ Fleming</v>
          </cell>
          <cell r="M158" t="str">
            <v>781-338-6259</v>
          </cell>
          <cell r="N158" t="str">
            <v>rfleming@doe.mass.edu</v>
          </cell>
        </row>
        <row r="159">
          <cell r="A159">
            <v>159</v>
          </cell>
          <cell r="B159" t="str">
            <v>01270000</v>
          </cell>
          <cell r="C159" t="str">
            <v>Hatfield</v>
          </cell>
          <cell r="D159" t="str">
            <v>Public School District</v>
          </cell>
          <cell r="E159" t="str">
            <v>Superintendent</v>
          </cell>
          <cell r="F159" t="str">
            <v>John Robert</v>
          </cell>
          <cell r="G159" t="str">
            <v>34 School Street</v>
          </cell>
          <cell r="H159">
            <v>0</v>
          </cell>
          <cell r="I159" t="str">
            <v>Hatfield</v>
          </cell>
          <cell r="J159" t="str">
            <v>MA</v>
          </cell>
          <cell r="K159" t="str">
            <v>01038</v>
          </cell>
          <cell r="L159" t="str">
            <v>Alex Lilley</v>
          </cell>
          <cell r="M159" t="str">
            <v>781-338-6212</v>
          </cell>
          <cell r="N159" t="str">
            <v>alilley@doe.mass.edu</v>
          </cell>
        </row>
        <row r="160">
          <cell r="A160">
            <v>160</v>
          </cell>
          <cell r="B160" t="str">
            <v>01280000</v>
          </cell>
          <cell r="C160" t="str">
            <v>Haverhill</v>
          </cell>
          <cell r="D160" t="str">
            <v>Public School District</v>
          </cell>
          <cell r="E160" t="str">
            <v>Superintendent</v>
          </cell>
          <cell r="F160" t="str">
            <v>James Scully</v>
          </cell>
          <cell r="G160" t="str">
            <v>4 Summer Street</v>
          </cell>
          <cell r="H160">
            <v>0</v>
          </cell>
          <cell r="I160" t="str">
            <v>Haverhill</v>
          </cell>
          <cell r="J160" t="str">
            <v>MA</v>
          </cell>
          <cell r="K160" t="str">
            <v>01830</v>
          </cell>
          <cell r="L160" t="str">
            <v>Michael Seymour</v>
          </cell>
          <cell r="M160" t="str">
            <v>781-338-3514</v>
          </cell>
          <cell r="N160" t="str">
            <v>mseymour@doe.mass.edu</v>
          </cell>
        </row>
        <row r="161">
          <cell r="A161">
            <v>161</v>
          </cell>
          <cell r="B161" t="str">
            <v>06850000</v>
          </cell>
          <cell r="C161" t="str">
            <v>Hawlemont</v>
          </cell>
          <cell r="D161" t="str">
            <v>Public School District</v>
          </cell>
          <cell r="E161" t="str">
            <v>Superintendent</v>
          </cell>
          <cell r="F161" t="str">
            <v>Michael Buoniconti</v>
          </cell>
          <cell r="G161" t="str">
            <v>24 Ashfield Rd</v>
          </cell>
          <cell r="H161">
            <v>0</v>
          </cell>
          <cell r="I161" t="str">
            <v>Shelburne Falls</v>
          </cell>
          <cell r="J161" t="str">
            <v>MA</v>
          </cell>
          <cell r="K161" t="str">
            <v>01370</v>
          </cell>
          <cell r="L161" t="str">
            <v>Alex Lilley</v>
          </cell>
          <cell r="M161" t="str">
            <v>781-338-6212</v>
          </cell>
          <cell r="N161" t="str">
            <v>alilley@doe.mass.edu</v>
          </cell>
        </row>
        <row r="162">
          <cell r="A162">
            <v>162</v>
          </cell>
          <cell r="B162" t="str">
            <v>04190000</v>
          </cell>
          <cell r="C162" t="str">
            <v>Helen Y. Davis Leadership Academy Charter Public (District)</v>
          </cell>
          <cell r="D162" t="str">
            <v>Charter District</v>
          </cell>
          <cell r="E162" t="str">
            <v>Charter School Leader</v>
          </cell>
          <cell r="F162" t="str">
            <v>Karmala Sherwood</v>
          </cell>
          <cell r="G162" t="str">
            <v>23 Leonard Street</v>
          </cell>
          <cell r="H162">
            <v>0</v>
          </cell>
          <cell r="I162" t="str">
            <v>Boston</v>
          </cell>
          <cell r="J162" t="str">
            <v>MA</v>
          </cell>
          <cell r="K162" t="str">
            <v>02122</v>
          </cell>
          <cell r="L162" t="str">
            <v>Julia Foodman</v>
          </cell>
          <cell r="M162" t="str">
            <v>781-338-3577</v>
          </cell>
          <cell r="N162" t="str">
            <v>jfoodman@doe.mass.edu</v>
          </cell>
        </row>
        <row r="163">
          <cell r="A163">
            <v>163</v>
          </cell>
          <cell r="B163" t="str">
            <v>04550000</v>
          </cell>
          <cell r="C163" t="str">
            <v>Hill View Montessori Charter Public (District)</v>
          </cell>
          <cell r="D163" t="str">
            <v>Charter District</v>
          </cell>
          <cell r="E163" t="str">
            <v>Charter School Leader</v>
          </cell>
          <cell r="F163" t="str">
            <v>Jeanne Schultz</v>
          </cell>
          <cell r="G163" t="str">
            <v>75 Foundation Ave</v>
          </cell>
          <cell r="H163" t="str">
            <v>Ward Hill Business Park</v>
          </cell>
          <cell r="I163" t="str">
            <v>Haverhill</v>
          </cell>
          <cell r="J163" t="str">
            <v>MA</v>
          </cell>
          <cell r="K163" t="str">
            <v>01835</v>
          </cell>
          <cell r="L163" t="str">
            <v>Michael Seymour</v>
          </cell>
          <cell r="M163" t="str">
            <v>781-338-3514</v>
          </cell>
          <cell r="N163" t="str">
            <v>mseymour@doe.mass.edu</v>
          </cell>
        </row>
        <row r="164">
          <cell r="A164">
            <v>164</v>
          </cell>
          <cell r="B164" t="str">
            <v>04500000</v>
          </cell>
          <cell r="C164" t="str">
            <v>Hilltown Cooperative Charter Public (District)</v>
          </cell>
          <cell r="D164" t="str">
            <v>Charter District</v>
          </cell>
          <cell r="E164" t="str">
            <v>Charter School Leader</v>
          </cell>
          <cell r="F164" t="str">
            <v>Amy Aaron</v>
          </cell>
          <cell r="G164" t="str">
            <v>1 Industrial Parkway</v>
          </cell>
          <cell r="H164">
            <v>0</v>
          </cell>
          <cell r="I164" t="str">
            <v>Easthampton</v>
          </cell>
          <cell r="J164" t="str">
            <v>MA</v>
          </cell>
          <cell r="K164" t="str">
            <v>01039</v>
          </cell>
          <cell r="L164" t="str">
            <v>Alex Lilley</v>
          </cell>
          <cell r="M164" t="str">
            <v>781-338-6212</v>
          </cell>
          <cell r="N164" t="str">
            <v>alilley@doe.mass.edu</v>
          </cell>
        </row>
        <row r="165">
          <cell r="A165">
            <v>165</v>
          </cell>
          <cell r="B165" t="str">
            <v>01310000</v>
          </cell>
          <cell r="C165" t="str">
            <v>Hingham</v>
          </cell>
          <cell r="D165" t="str">
            <v>Public School District</v>
          </cell>
          <cell r="E165" t="str">
            <v>Superintendent</v>
          </cell>
          <cell r="F165" t="str">
            <v>Dorothy Galo</v>
          </cell>
          <cell r="G165" t="str">
            <v>220 Central Street</v>
          </cell>
          <cell r="H165">
            <v>0</v>
          </cell>
          <cell r="I165" t="str">
            <v>Hingham</v>
          </cell>
          <cell r="J165" t="str">
            <v>MA</v>
          </cell>
          <cell r="K165" t="str">
            <v>02043</v>
          </cell>
          <cell r="L165" t="str">
            <v>Sue Mazzarella</v>
          </cell>
          <cell r="M165" t="str">
            <v>781-338-3587</v>
          </cell>
          <cell r="N165" t="str">
            <v>smazzarella@doe.mass.edu</v>
          </cell>
        </row>
        <row r="166">
          <cell r="A166">
            <v>166</v>
          </cell>
          <cell r="B166" t="str">
            <v>01330000</v>
          </cell>
          <cell r="C166" t="str">
            <v>Holbrook</v>
          </cell>
          <cell r="D166" t="str">
            <v>Public School District</v>
          </cell>
          <cell r="E166" t="str">
            <v>Superintendent</v>
          </cell>
          <cell r="F166" t="str">
            <v>Patricia Lally</v>
          </cell>
          <cell r="G166" t="str">
            <v>245 So. Franklin Street</v>
          </cell>
          <cell r="H166">
            <v>0</v>
          </cell>
          <cell r="I166" t="str">
            <v>Holbrook</v>
          </cell>
          <cell r="J166" t="str">
            <v>MA</v>
          </cell>
          <cell r="K166" t="str">
            <v>02343</v>
          </cell>
          <cell r="L166" t="str">
            <v>Sue Mazzarella</v>
          </cell>
          <cell r="M166" t="str">
            <v>781-338-3587</v>
          </cell>
          <cell r="N166" t="str">
            <v>smazzarella@doe.mass.edu</v>
          </cell>
        </row>
        <row r="167">
          <cell r="A167">
            <v>167</v>
          </cell>
          <cell r="B167" t="str">
            <v>01350000</v>
          </cell>
          <cell r="C167" t="str">
            <v>Holland</v>
          </cell>
          <cell r="D167" t="str">
            <v>Public School District</v>
          </cell>
          <cell r="E167" t="str">
            <v>Superintendent</v>
          </cell>
          <cell r="F167" t="str">
            <v>Erin Nosek</v>
          </cell>
          <cell r="G167" t="str">
            <v>320 Brookfield Rd</v>
          </cell>
          <cell r="H167">
            <v>0</v>
          </cell>
          <cell r="I167" t="str">
            <v>Fiskdale</v>
          </cell>
          <cell r="J167" t="str">
            <v>MA</v>
          </cell>
          <cell r="K167" t="str">
            <v>01518</v>
          </cell>
          <cell r="L167" t="str">
            <v>Russ Fleming</v>
          </cell>
          <cell r="M167" t="str">
            <v>781-338-6259</v>
          </cell>
          <cell r="N167" t="str">
            <v>rfleming@doe.mass.edu</v>
          </cell>
        </row>
        <row r="168">
          <cell r="A168">
            <v>168</v>
          </cell>
          <cell r="B168" t="str">
            <v>01360000</v>
          </cell>
          <cell r="C168" t="str">
            <v>Holliston</v>
          </cell>
          <cell r="D168" t="str">
            <v>Public School District</v>
          </cell>
          <cell r="E168" t="str">
            <v>Superintendent</v>
          </cell>
          <cell r="F168" t="str">
            <v>Bradford Jackson</v>
          </cell>
          <cell r="G168" t="str">
            <v>370 Hollis Street</v>
          </cell>
          <cell r="H168">
            <v>0</v>
          </cell>
          <cell r="I168" t="str">
            <v>Holliston</v>
          </cell>
          <cell r="J168" t="str">
            <v>MA</v>
          </cell>
          <cell r="K168" t="str">
            <v>01746</v>
          </cell>
          <cell r="L168" t="str">
            <v>Julia Foodman</v>
          </cell>
          <cell r="M168" t="str">
            <v>781-338-3577</v>
          </cell>
          <cell r="N168" t="str">
            <v>jfoodman@doe.mass.edu</v>
          </cell>
        </row>
        <row r="169">
          <cell r="A169">
            <v>169</v>
          </cell>
          <cell r="B169" t="str">
            <v>01370000</v>
          </cell>
          <cell r="C169" t="str">
            <v>Holyoke</v>
          </cell>
          <cell r="D169" t="str">
            <v>Public School District</v>
          </cell>
          <cell r="E169" t="str">
            <v>Superintendent</v>
          </cell>
          <cell r="F169" t="str">
            <v>Stephen Zrike</v>
          </cell>
          <cell r="G169" t="str">
            <v>57 Suffolk Street</v>
          </cell>
          <cell r="H169">
            <v>0</v>
          </cell>
          <cell r="I169" t="str">
            <v>Holyoke</v>
          </cell>
          <cell r="J169" t="str">
            <v>MA</v>
          </cell>
          <cell r="K169" t="str">
            <v>01040</v>
          </cell>
          <cell r="L169" t="str">
            <v>Alex Lilley</v>
          </cell>
          <cell r="M169" t="str">
            <v>781-338-6212</v>
          </cell>
          <cell r="N169" t="str">
            <v>alilley@doe.mass.edu</v>
          </cell>
        </row>
        <row r="170">
          <cell r="A170">
            <v>170</v>
          </cell>
          <cell r="B170" t="str">
            <v>04530000</v>
          </cell>
          <cell r="C170" t="str">
            <v>Holyoke Community Charter (District)</v>
          </cell>
          <cell r="D170" t="str">
            <v>Charter District</v>
          </cell>
          <cell r="E170" t="str">
            <v>Charter School Leader</v>
          </cell>
          <cell r="F170" t="str">
            <v>Sonia Pope</v>
          </cell>
          <cell r="G170" t="str">
            <v>2200 Northampton Street</v>
          </cell>
          <cell r="H170">
            <v>0</v>
          </cell>
          <cell r="I170" t="str">
            <v>Holyoke</v>
          </cell>
          <cell r="J170" t="str">
            <v>MA</v>
          </cell>
          <cell r="K170" t="str">
            <v>01040</v>
          </cell>
          <cell r="L170" t="str">
            <v>Alex Lilley</v>
          </cell>
          <cell r="M170" t="str">
            <v>781-338-6212</v>
          </cell>
          <cell r="N170" t="str">
            <v>alilley@doe.mass.edu</v>
          </cell>
        </row>
        <row r="171">
          <cell r="A171">
            <v>171</v>
          </cell>
          <cell r="B171" t="str">
            <v>01380000</v>
          </cell>
          <cell r="C171" t="str">
            <v>Hopedale</v>
          </cell>
          <cell r="D171" t="str">
            <v>Public School District</v>
          </cell>
          <cell r="E171" t="str">
            <v>Superintendent</v>
          </cell>
          <cell r="F171" t="str">
            <v>Karen Crebase</v>
          </cell>
          <cell r="G171" t="str">
            <v>25 Adin Street</v>
          </cell>
          <cell r="H171">
            <v>0</v>
          </cell>
          <cell r="I171" t="str">
            <v>Hopedale</v>
          </cell>
          <cell r="J171" t="str">
            <v>MA</v>
          </cell>
          <cell r="K171" t="str">
            <v>01747</v>
          </cell>
          <cell r="L171" t="str">
            <v>Russ Fleming</v>
          </cell>
          <cell r="M171" t="str">
            <v>781-338-6259</v>
          </cell>
          <cell r="N171" t="str">
            <v>rfleming@doe.mass.edu</v>
          </cell>
        </row>
        <row r="172">
          <cell r="A172">
            <v>172</v>
          </cell>
          <cell r="B172" t="str">
            <v>01390000</v>
          </cell>
          <cell r="C172" t="str">
            <v>Hopkinton</v>
          </cell>
          <cell r="D172" t="str">
            <v>Public School District</v>
          </cell>
          <cell r="E172" t="str">
            <v>Superintendent</v>
          </cell>
          <cell r="F172" t="str">
            <v>Cathy MacLeod</v>
          </cell>
          <cell r="G172" t="str">
            <v>89 Hayden Rowe Street</v>
          </cell>
          <cell r="H172">
            <v>0</v>
          </cell>
          <cell r="I172" t="str">
            <v>Hopkinton</v>
          </cell>
          <cell r="J172" t="str">
            <v>MA</v>
          </cell>
          <cell r="K172" t="str">
            <v>01748</v>
          </cell>
          <cell r="L172" t="str">
            <v>Julia Foodman</v>
          </cell>
          <cell r="M172" t="str">
            <v>781-338-3577</v>
          </cell>
          <cell r="N172" t="str">
            <v>jfoodman@doe.mass.edu</v>
          </cell>
        </row>
        <row r="173">
          <cell r="A173">
            <v>173</v>
          </cell>
          <cell r="B173" t="str">
            <v>01410000</v>
          </cell>
          <cell r="C173" t="str">
            <v>Hudson</v>
          </cell>
          <cell r="D173" t="str">
            <v>Public School District</v>
          </cell>
          <cell r="E173" t="str">
            <v>Superintendent</v>
          </cell>
          <cell r="F173" t="str">
            <v>Jodi Fortuna</v>
          </cell>
          <cell r="G173" t="str">
            <v>155 Apsley Street</v>
          </cell>
          <cell r="H173">
            <v>0</v>
          </cell>
          <cell r="I173" t="str">
            <v>Hudson</v>
          </cell>
          <cell r="J173" t="str">
            <v>MA</v>
          </cell>
          <cell r="K173" t="str">
            <v>01749</v>
          </cell>
          <cell r="L173" t="str">
            <v>Russ Fleming</v>
          </cell>
          <cell r="M173" t="str">
            <v>781-338-6259</v>
          </cell>
          <cell r="N173" t="str">
            <v>rfleming@doe.mass.edu</v>
          </cell>
        </row>
        <row r="174">
          <cell r="A174">
            <v>174</v>
          </cell>
          <cell r="B174" t="str">
            <v>01420000</v>
          </cell>
          <cell r="C174" t="str">
            <v>Hull</v>
          </cell>
          <cell r="D174" t="str">
            <v>Public School District</v>
          </cell>
          <cell r="E174" t="str">
            <v>Superintendent</v>
          </cell>
          <cell r="F174" t="str">
            <v>Kathleen Tyrell</v>
          </cell>
          <cell r="G174" t="str">
            <v>180 Harborview Road</v>
          </cell>
          <cell r="H174">
            <v>0</v>
          </cell>
          <cell r="I174" t="str">
            <v>Hull</v>
          </cell>
          <cell r="J174" t="str">
            <v>MA</v>
          </cell>
          <cell r="K174" t="str">
            <v>02045</v>
          </cell>
          <cell r="L174" t="str">
            <v>Sue Mazzarella</v>
          </cell>
          <cell r="M174" t="str">
            <v>781-338-3587</v>
          </cell>
          <cell r="N174" t="str">
            <v>smazzarella@doe.mass.edu</v>
          </cell>
        </row>
        <row r="175">
          <cell r="A175">
            <v>175</v>
          </cell>
          <cell r="B175" t="str">
            <v>04350000</v>
          </cell>
          <cell r="C175" t="str">
            <v>Innovation Academy Charter (District)</v>
          </cell>
          <cell r="D175" t="str">
            <v>Charter District</v>
          </cell>
          <cell r="E175" t="str">
            <v>Charter School Leader</v>
          </cell>
          <cell r="F175" t="str">
            <v>Gregory Orpen</v>
          </cell>
          <cell r="G175" t="str">
            <v>72 Tyng Road</v>
          </cell>
          <cell r="H175">
            <v>0</v>
          </cell>
          <cell r="I175" t="str">
            <v>Tyngsborough</v>
          </cell>
          <cell r="J175" t="str">
            <v>MA</v>
          </cell>
          <cell r="K175" t="str">
            <v>01879</v>
          </cell>
          <cell r="L175" t="str">
            <v>Julia Foodman</v>
          </cell>
          <cell r="M175" t="str">
            <v>781-338-3577</v>
          </cell>
          <cell r="N175" t="str">
            <v>jfoodman@doe.mass.edu</v>
          </cell>
        </row>
        <row r="176">
          <cell r="A176">
            <v>176</v>
          </cell>
          <cell r="B176" t="str">
            <v>03700000</v>
          </cell>
          <cell r="C176" t="str">
            <v>Institutional Schools</v>
          </cell>
          <cell r="D176" t="str">
            <v>Public School District</v>
          </cell>
          <cell r="E176" t="str">
            <v>Superintendent</v>
          </cell>
          <cell r="F176" t="str">
            <v>Mary Lou Chapman</v>
          </cell>
          <cell r="G176" t="str">
            <v>75 Pleasant Street</v>
          </cell>
          <cell r="H176" t="str">
            <v>Room 4-429</v>
          </cell>
          <cell r="I176" t="str">
            <v>Malden</v>
          </cell>
          <cell r="J176" t="str">
            <v>MA</v>
          </cell>
          <cell r="K176" t="str">
            <v>02148</v>
          </cell>
          <cell r="L176">
            <v>0</v>
          </cell>
          <cell r="M176">
            <v>0</v>
          </cell>
          <cell r="N176" t="str">
            <v>Institutional Schools</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Michael Seymour</v>
          </cell>
          <cell r="M177" t="str">
            <v>781-338-3514</v>
          </cell>
          <cell r="N177" t="str">
            <v>mseymour@doe.mass.edu</v>
          </cell>
        </row>
        <row r="178">
          <cell r="A178">
            <v>178</v>
          </cell>
          <cell r="B178" t="str">
            <v>04630000</v>
          </cell>
          <cell r="C178" t="str">
            <v>KIPP Academy Boston Charter School (District)</v>
          </cell>
          <cell r="D178" t="str">
            <v>Charter District</v>
          </cell>
          <cell r="E178" t="str">
            <v>Charter School Leader</v>
          </cell>
          <cell r="F178" t="str">
            <v>Caleb Dolan</v>
          </cell>
          <cell r="G178" t="str">
            <v>37 Babson Street</v>
          </cell>
          <cell r="H178" t="str">
            <v>KIPP Academy Boston</v>
          </cell>
          <cell r="I178" t="str">
            <v>Mattapan</v>
          </cell>
          <cell r="J178" t="str">
            <v>MA</v>
          </cell>
          <cell r="K178" t="str">
            <v>02126</v>
          </cell>
          <cell r="L178" t="str">
            <v>Michael Seymour</v>
          </cell>
          <cell r="M178" t="str">
            <v>781-338-3514</v>
          </cell>
          <cell r="N178" t="str">
            <v>mseymour@doe.mass.edu</v>
          </cell>
        </row>
        <row r="179">
          <cell r="A179">
            <v>179</v>
          </cell>
          <cell r="B179" t="str">
            <v>04290000</v>
          </cell>
          <cell r="C179" t="str">
            <v>KIPP Academy Lynn Charter (District)</v>
          </cell>
          <cell r="D179" t="str">
            <v>Charter District</v>
          </cell>
          <cell r="E179" t="str">
            <v>Charter School Leader</v>
          </cell>
          <cell r="F179" t="str">
            <v>Caleb Dolan</v>
          </cell>
          <cell r="G179" t="str">
            <v>90 High Rock Street</v>
          </cell>
          <cell r="H179">
            <v>0</v>
          </cell>
          <cell r="I179" t="str">
            <v>Lynn</v>
          </cell>
          <cell r="J179" t="str">
            <v>MA</v>
          </cell>
          <cell r="K179" t="str">
            <v>01902</v>
          </cell>
          <cell r="L179" t="str">
            <v>Michael Seymour</v>
          </cell>
          <cell r="M179" t="str">
            <v>781-338-3514</v>
          </cell>
          <cell r="N179" t="str">
            <v>mseymour@doe.mass.edu</v>
          </cell>
        </row>
        <row r="180">
          <cell r="A180">
            <v>180</v>
          </cell>
          <cell r="B180" t="str">
            <v>06900000</v>
          </cell>
          <cell r="C180" t="str">
            <v>King Philip</v>
          </cell>
          <cell r="D180" t="str">
            <v>Public School District</v>
          </cell>
          <cell r="E180" t="str">
            <v>Superintendent</v>
          </cell>
          <cell r="F180" t="str">
            <v>Elizabeth Zielinski</v>
          </cell>
          <cell r="G180" t="str">
            <v>18 King Street</v>
          </cell>
          <cell r="H180">
            <v>0</v>
          </cell>
          <cell r="I180" t="str">
            <v>Norfolk</v>
          </cell>
          <cell r="J180" t="str">
            <v>MA</v>
          </cell>
          <cell r="K180" t="str">
            <v>02056</v>
          </cell>
          <cell r="L180" t="str">
            <v>Sue Mazzarella</v>
          </cell>
          <cell r="M180" t="str">
            <v>781-338-3587</v>
          </cell>
          <cell r="N180" t="str">
            <v>smazzarella@doe.mass.edu</v>
          </cell>
        </row>
        <row r="181">
          <cell r="A181">
            <v>181</v>
          </cell>
          <cell r="B181" t="str">
            <v>01450000</v>
          </cell>
          <cell r="C181" t="str">
            <v>Kingston</v>
          </cell>
          <cell r="D181" t="str">
            <v>Public School District</v>
          </cell>
          <cell r="E181" t="str">
            <v>Superintendent</v>
          </cell>
          <cell r="F181" t="str">
            <v>Joy Blackwood</v>
          </cell>
          <cell r="G181" t="str">
            <v>250 Pembroke Street</v>
          </cell>
          <cell r="H181">
            <v>0</v>
          </cell>
          <cell r="I181" t="str">
            <v>Kingston</v>
          </cell>
          <cell r="J181" t="str">
            <v>MA</v>
          </cell>
          <cell r="K181" t="str">
            <v>02364</v>
          </cell>
          <cell r="L181" t="str">
            <v>Sue Mazzarella</v>
          </cell>
          <cell r="M181" t="str">
            <v>781-338-3587</v>
          </cell>
          <cell r="N181" t="str">
            <v>smazzarella@doe.mass.edu</v>
          </cell>
        </row>
        <row r="182">
          <cell r="A182">
            <v>182</v>
          </cell>
          <cell r="B182" t="str">
            <v>01480000</v>
          </cell>
          <cell r="C182" t="str">
            <v>Lanesborough</v>
          </cell>
          <cell r="D182" t="str">
            <v>Public School District</v>
          </cell>
          <cell r="E182" t="str">
            <v>Superintendent</v>
          </cell>
          <cell r="F182" t="str">
            <v>Kimberley Grady</v>
          </cell>
          <cell r="G182" t="str">
            <v>188 Summer Street</v>
          </cell>
          <cell r="H182">
            <v>0</v>
          </cell>
          <cell r="I182" t="str">
            <v>Lanesborough</v>
          </cell>
          <cell r="J182" t="str">
            <v>MA</v>
          </cell>
          <cell r="K182" t="str">
            <v>01237</v>
          </cell>
          <cell r="L182" t="str">
            <v>Alex Lilley</v>
          </cell>
          <cell r="M182" t="str">
            <v>781-338-6212</v>
          </cell>
          <cell r="N182" t="str">
            <v>alilley@doe.mass.edu</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Michael Seymour</v>
          </cell>
          <cell r="M183" t="str">
            <v>781-338-3514</v>
          </cell>
          <cell r="N183" t="str">
            <v>mseymour@doe.mass.edu</v>
          </cell>
        </row>
        <row r="184">
          <cell r="A184">
            <v>184</v>
          </cell>
          <cell r="B184" t="str">
            <v>04540000</v>
          </cell>
          <cell r="C184" t="str">
            <v>Lawrence Family Development Charter (District)</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Michael Seymour</v>
          </cell>
          <cell r="M184" t="str">
            <v>781-338-3514</v>
          </cell>
          <cell r="N184" t="str">
            <v>mseymour@doe.mass.edu</v>
          </cell>
        </row>
        <row r="185">
          <cell r="A185">
            <v>185</v>
          </cell>
          <cell r="B185" t="str">
            <v>01500000</v>
          </cell>
          <cell r="C185" t="str">
            <v>Lee</v>
          </cell>
          <cell r="D185" t="str">
            <v>Public School District</v>
          </cell>
          <cell r="E185" t="str">
            <v>Superintendent</v>
          </cell>
          <cell r="F185" t="str">
            <v>Alfred Skrocki</v>
          </cell>
          <cell r="G185" t="str">
            <v>300A Greylock St</v>
          </cell>
          <cell r="H185">
            <v>0</v>
          </cell>
          <cell r="I185" t="str">
            <v>Lee</v>
          </cell>
          <cell r="J185" t="str">
            <v>MA</v>
          </cell>
          <cell r="K185" t="str">
            <v>01238</v>
          </cell>
          <cell r="L185" t="str">
            <v>Alex Lilley</v>
          </cell>
          <cell r="M185" t="str">
            <v>781-338-6212</v>
          </cell>
          <cell r="N185" t="str">
            <v>alilley@doe.mass.edu</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Russ Fleming</v>
          </cell>
          <cell r="M186" t="str">
            <v>781-338-6259</v>
          </cell>
          <cell r="N186" t="str">
            <v>rfleming@doe.mass.edu</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Alex Lilley</v>
          </cell>
          <cell r="M187" t="str">
            <v>781-338-6212</v>
          </cell>
          <cell r="N187" t="str">
            <v>alilley@doe.mass.edu</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Russ Fleming</v>
          </cell>
          <cell r="M188" t="str">
            <v>781-338-6259</v>
          </cell>
          <cell r="N188" t="str">
            <v>rfleming@doe.mass.edu</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Alex Lilley</v>
          </cell>
          <cell r="M189" t="str">
            <v>781-338-6212</v>
          </cell>
          <cell r="N189" t="str">
            <v>alilley@doe.mass.edu</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Julia Foodman</v>
          </cell>
          <cell r="M190" t="str">
            <v>781-338-3577</v>
          </cell>
          <cell r="N190" t="str">
            <v>jfoodman@doe.mass.edu</v>
          </cell>
        </row>
        <row r="191">
          <cell r="A191">
            <v>191</v>
          </cell>
          <cell r="B191" t="str">
            <v>35140000</v>
          </cell>
          <cell r="C191" t="str">
            <v>Libertas Academy Charter School (District)</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Alex Lilley</v>
          </cell>
          <cell r="M191" t="str">
            <v>781-338-6212</v>
          </cell>
          <cell r="N191" t="str">
            <v>alilley@doe.mass.edu</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Julia Foodman</v>
          </cell>
          <cell r="M192" t="str">
            <v>781-338-3577</v>
          </cell>
          <cell r="N192" t="str">
            <v>jfoodman@doe.mass.edu</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Julia Foodman</v>
          </cell>
          <cell r="M193" t="str">
            <v>781-338-3577</v>
          </cell>
          <cell r="N193" t="str">
            <v>jfoodman@doe.mass.edu</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Russ Fleming</v>
          </cell>
          <cell r="M194" t="str">
            <v>781-338-6259</v>
          </cell>
          <cell r="N194" t="str">
            <v>rfleming@doe.mass.edu</v>
          </cell>
        </row>
        <row r="195">
          <cell r="A195">
            <v>195</v>
          </cell>
          <cell r="B195" t="str">
            <v>01590000</v>
          </cell>
          <cell r="C195" t="str">
            <v>Longmeadow</v>
          </cell>
          <cell r="D195" t="str">
            <v>Public School District</v>
          </cell>
          <cell r="E195" t="str">
            <v>Superintendent</v>
          </cell>
          <cell r="F195" t="str">
            <v>Maurice O'shea</v>
          </cell>
          <cell r="G195" t="str">
            <v>535 Bliss Road</v>
          </cell>
          <cell r="H195">
            <v>0</v>
          </cell>
          <cell r="I195" t="str">
            <v>Longmeadow</v>
          </cell>
          <cell r="J195" t="str">
            <v>MA</v>
          </cell>
          <cell r="K195" t="str">
            <v>01106</v>
          </cell>
          <cell r="L195" t="str">
            <v>Alex Lilley</v>
          </cell>
          <cell r="M195" t="str">
            <v>781-338-6212</v>
          </cell>
          <cell r="N195" t="str">
            <v>alilley@doe.mass.edu</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Michael Seymour</v>
          </cell>
          <cell r="M196" t="str">
            <v>781-338-3514</v>
          </cell>
          <cell r="N196" t="str">
            <v>mseymour@doe.mass.edu</v>
          </cell>
        </row>
        <row r="197">
          <cell r="A197">
            <v>197</v>
          </cell>
          <cell r="B197" t="str">
            <v>04560000</v>
          </cell>
          <cell r="C197" t="str">
            <v>Lowell Community Charter Public (District)</v>
          </cell>
          <cell r="D197" t="str">
            <v>Charter District</v>
          </cell>
          <cell r="E197" t="str">
            <v>Charter School Leader</v>
          </cell>
          <cell r="F197" t="str">
            <v>Diana Lam</v>
          </cell>
          <cell r="G197" t="str">
            <v>206 Jackson Street</v>
          </cell>
          <cell r="H197">
            <v>0</v>
          </cell>
          <cell r="I197" t="str">
            <v>Lowell</v>
          </cell>
          <cell r="J197" t="str">
            <v>MA</v>
          </cell>
          <cell r="K197" t="str">
            <v>01852</v>
          </cell>
          <cell r="L197" t="str">
            <v>Michael Seymour</v>
          </cell>
          <cell r="M197" t="str">
            <v>781-338-3514</v>
          </cell>
          <cell r="N197" t="str">
            <v>mseymour@doe.mass.edu</v>
          </cell>
        </row>
        <row r="198">
          <cell r="A198">
            <v>198</v>
          </cell>
          <cell r="B198" t="str">
            <v>04580000</v>
          </cell>
          <cell r="C198" t="str">
            <v>Lowell Middlesex Academy Charter (District)</v>
          </cell>
          <cell r="D198" t="str">
            <v>Charter District</v>
          </cell>
          <cell r="E198" t="str">
            <v>Charter School Leader</v>
          </cell>
          <cell r="F198" t="str">
            <v>Margaret McDevitt</v>
          </cell>
          <cell r="G198" t="str">
            <v>67 Middle St</v>
          </cell>
          <cell r="H198">
            <v>0</v>
          </cell>
          <cell r="I198" t="str">
            <v>Lowell</v>
          </cell>
          <cell r="J198" t="str">
            <v>MA</v>
          </cell>
          <cell r="K198" t="str">
            <v>01852</v>
          </cell>
          <cell r="L198" t="str">
            <v>Michael Seymour</v>
          </cell>
          <cell r="M198" t="str">
            <v>781-338-3514</v>
          </cell>
          <cell r="N198" t="str">
            <v>mseymour@doe.mass.edu</v>
          </cell>
        </row>
        <row r="199">
          <cell r="A199">
            <v>199</v>
          </cell>
          <cell r="B199" t="str">
            <v>01610000</v>
          </cell>
          <cell r="C199" t="str">
            <v>Ludlow</v>
          </cell>
          <cell r="D199" t="str">
            <v>Public School District</v>
          </cell>
          <cell r="E199" t="str">
            <v>Superintendent</v>
          </cell>
          <cell r="F199" t="str">
            <v>Todd Gazda</v>
          </cell>
          <cell r="G199" t="str">
            <v>63 Chestnut Street</v>
          </cell>
          <cell r="H199">
            <v>0</v>
          </cell>
          <cell r="I199" t="str">
            <v>Ludlow</v>
          </cell>
          <cell r="J199" t="str">
            <v>MA</v>
          </cell>
          <cell r="K199" t="str">
            <v>01056</v>
          </cell>
          <cell r="L199" t="str">
            <v>Alex Lilley</v>
          </cell>
          <cell r="M199" t="str">
            <v>781-338-6212</v>
          </cell>
          <cell r="N199" t="str">
            <v>alilley@doe.mass.edu</v>
          </cell>
        </row>
        <row r="200">
          <cell r="A200">
            <v>200</v>
          </cell>
          <cell r="B200" t="str">
            <v>01620000</v>
          </cell>
          <cell r="C200" t="str">
            <v>Lunenburg</v>
          </cell>
          <cell r="D200" t="str">
            <v>Public School District</v>
          </cell>
          <cell r="E200" t="str">
            <v>Superintendent</v>
          </cell>
          <cell r="F200" t="str">
            <v>Loxi Jo Calmes</v>
          </cell>
          <cell r="G200" t="str">
            <v>1025 Mass Avenue</v>
          </cell>
          <cell r="H200">
            <v>0</v>
          </cell>
          <cell r="I200" t="str">
            <v>Lunenburg</v>
          </cell>
          <cell r="J200" t="str">
            <v>MA</v>
          </cell>
          <cell r="K200" t="str">
            <v>01462</v>
          </cell>
          <cell r="L200" t="str">
            <v>Russ Fleming</v>
          </cell>
          <cell r="M200" t="str">
            <v>781-338-6259</v>
          </cell>
          <cell r="N200" t="str">
            <v>rfleming@doe.mass.edu</v>
          </cell>
        </row>
        <row r="201">
          <cell r="A201">
            <v>201</v>
          </cell>
          <cell r="B201" t="str">
            <v>01630000</v>
          </cell>
          <cell r="C201" t="str">
            <v>Lynn</v>
          </cell>
          <cell r="D201" t="str">
            <v>Public School District</v>
          </cell>
          <cell r="E201" t="str">
            <v>Superintendent</v>
          </cell>
          <cell r="F201" t="str">
            <v>Catherine Latham</v>
          </cell>
          <cell r="G201" t="str">
            <v>100 Bennett St</v>
          </cell>
          <cell r="H201">
            <v>0</v>
          </cell>
          <cell r="I201" t="str">
            <v>Lynn</v>
          </cell>
          <cell r="J201" t="str">
            <v>MA</v>
          </cell>
          <cell r="K201" t="str">
            <v>01905</v>
          </cell>
          <cell r="L201" t="str">
            <v>Michael Seymour</v>
          </cell>
          <cell r="M201" t="str">
            <v>781-338-3514</v>
          </cell>
          <cell r="N201" t="str">
            <v>mseymour@doe.mass.edu</v>
          </cell>
        </row>
        <row r="202">
          <cell r="A202">
            <v>202</v>
          </cell>
          <cell r="B202" t="str">
            <v>01640000</v>
          </cell>
          <cell r="C202" t="str">
            <v>Lynnfield</v>
          </cell>
          <cell r="D202" t="str">
            <v>Public School District</v>
          </cell>
          <cell r="E202" t="str">
            <v>Superintendent</v>
          </cell>
          <cell r="F202" t="str">
            <v>Jane Tremblay</v>
          </cell>
          <cell r="G202" t="str">
            <v>525 Salem Street</v>
          </cell>
          <cell r="H202">
            <v>0</v>
          </cell>
          <cell r="I202" t="str">
            <v>Lynnfield</v>
          </cell>
          <cell r="J202" t="str">
            <v>MA</v>
          </cell>
          <cell r="K202" t="str">
            <v>01940</v>
          </cell>
          <cell r="L202" t="str">
            <v>Michael Seymour</v>
          </cell>
          <cell r="M202" t="str">
            <v>781-338-3514</v>
          </cell>
          <cell r="N202" t="str">
            <v>mseymour@doe.mass.edu</v>
          </cell>
        </row>
        <row r="203">
          <cell r="A203">
            <v>203</v>
          </cell>
          <cell r="B203" t="str">
            <v>04690000</v>
          </cell>
          <cell r="C203" t="str">
            <v>MATCH Charter Public School (District)</v>
          </cell>
          <cell r="D203" t="str">
            <v>Charter District</v>
          </cell>
          <cell r="E203" t="str">
            <v>Charter School Leader</v>
          </cell>
          <cell r="F203" t="str">
            <v>Nnenna Ude</v>
          </cell>
          <cell r="G203" t="str">
            <v>1001 Commonwealth Avenue</v>
          </cell>
          <cell r="H203">
            <v>0</v>
          </cell>
          <cell r="I203" t="str">
            <v>Boston</v>
          </cell>
          <cell r="J203" t="str">
            <v>MA</v>
          </cell>
          <cell r="K203" t="str">
            <v>02215</v>
          </cell>
          <cell r="L203" t="str">
            <v>Julia Foodman</v>
          </cell>
          <cell r="M203" t="str">
            <v>781-338-3577</v>
          </cell>
          <cell r="N203" t="str">
            <v>jfoodman@doe.mass.edu</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Title I Office</v>
          </cell>
          <cell r="M204" t="str">
            <v>781-338-6230</v>
          </cell>
          <cell r="N204" t="str">
            <v>Ma Academy for Math and Science</v>
          </cell>
        </row>
        <row r="205">
          <cell r="A205">
            <v>205</v>
          </cell>
          <cell r="B205" t="str">
            <v>01650000</v>
          </cell>
          <cell r="C205" t="str">
            <v>Malden</v>
          </cell>
          <cell r="D205" t="str">
            <v>Public School District</v>
          </cell>
          <cell r="E205" t="str">
            <v>Superintendent</v>
          </cell>
          <cell r="F205" t="str">
            <v>Charles Grandson</v>
          </cell>
          <cell r="G205" t="str">
            <v>77 Salem Street</v>
          </cell>
          <cell r="H205">
            <v>0</v>
          </cell>
          <cell r="I205" t="str">
            <v>Malden</v>
          </cell>
          <cell r="J205" t="str">
            <v>MA</v>
          </cell>
          <cell r="K205" t="str">
            <v>02148</v>
          </cell>
          <cell r="L205" t="str">
            <v>Julia Foodman</v>
          </cell>
          <cell r="M205" t="str">
            <v>781-338-3577</v>
          </cell>
          <cell r="N205" t="str">
            <v>jfoodman@doe.mass.edu</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Michael Seymour</v>
          </cell>
          <cell r="M206" t="str">
            <v>781-338-3514</v>
          </cell>
          <cell r="N206" t="str">
            <v>mseymour@doe.mass.edu</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Sue Mazzarella</v>
          </cell>
          <cell r="M207" t="str">
            <v>781-338-3587</v>
          </cell>
          <cell r="N207" t="str">
            <v>smazzarella@doe.mass.edu</v>
          </cell>
        </row>
        <row r="208">
          <cell r="A208">
            <v>208</v>
          </cell>
          <cell r="B208" t="str">
            <v>35170000</v>
          </cell>
          <cell r="C208" t="str">
            <v>Map Academy Charter School (District)</v>
          </cell>
          <cell r="D208" t="str">
            <v>Charter District</v>
          </cell>
          <cell r="E208" t="str">
            <v>Charter School Leader</v>
          </cell>
          <cell r="F208" t="str">
            <v>Rachel Babcock</v>
          </cell>
          <cell r="G208" t="str">
            <v>6 Main Street Extension</v>
          </cell>
          <cell r="H208" t="str">
            <v>#3169</v>
          </cell>
          <cell r="I208" t="str">
            <v>Plymouth</v>
          </cell>
          <cell r="J208" t="str">
            <v>MA</v>
          </cell>
          <cell r="K208" t="str">
            <v>02361</v>
          </cell>
          <cell r="L208" t="e">
            <v>#N/A</v>
          </cell>
          <cell r="M208" t="e">
            <v>#N/A</v>
          </cell>
          <cell r="N208" t="e">
            <v>#N/A</v>
          </cell>
        </row>
        <row r="209">
          <cell r="A209">
            <v>209</v>
          </cell>
          <cell r="B209" t="str">
            <v>01680000</v>
          </cell>
          <cell r="C209" t="str">
            <v>Marblehead</v>
          </cell>
          <cell r="D209" t="str">
            <v>Public School District</v>
          </cell>
          <cell r="E209" t="str">
            <v>Superintendent</v>
          </cell>
          <cell r="F209" t="str">
            <v>Maryann Perry</v>
          </cell>
          <cell r="G209" t="str">
            <v>9 Widger Road</v>
          </cell>
          <cell r="H209">
            <v>0</v>
          </cell>
          <cell r="I209" t="str">
            <v>Marblehead</v>
          </cell>
          <cell r="J209" t="str">
            <v>MA</v>
          </cell>
          <cell r="K209" t="str">
            <v>01945</v>
          </cell>
          <cell r="L209" t="str">
            <v>Michael Seymour</v>
          </cell>
          <cell r="M209" t="str">
            <v>781-338-3514</v>
          </cell>
          <cell r="N209" t="str">
            <v>mseymour@doe.mass.edu</v>
          </cell>
        </row>
        <row r="210">
          <cell r="A210">
            <v>210</v>
          </cell>
          <cell r="B210" t="str">
            <v>04640000</v>
          </cell>
          <cell r="C210" t="str">
            <v>Marblehead Community Charter Public (District)</v>
          </cell>
          <cell r="D210" t="str">
            <v>Charter District</v>
          </cell>
          <cell r="E210" t="str">
            <v>Charter School Leader</v>
          </cell>
          <cell r="F210" t="str">
            <v>Helena Cullen-Hamzeh</v>
          </cell>
          <cell r="G210" t="str">
            <v>17 Lime Street</v>
          </cell>
          <cell r="H210">
            <v>0</v>
          </cell>
          <cell r="I210" t="str">
            <v>Marblehead</v>
          </cell>
          <cell r="J210" t="str">
            <v>MA</v>
          </cell>
          <cell r="K210" t="str">
            <v>01945</v>
          </cell>
          <cell r="L210" t="str">
            <v>Michael Seymour</v>
          </cell>
          <cell r="M210" t="str">
            <v>781-338-3514</v>
          </cell>
          <cell r="N210" t="str">
            <v>mseymour@doe.mass.edu</v>
          </cell>
        </row>
        <row r="211">
          <cell r="A211">
            <v>211</v>
          </cell>
          <cell r="B211" t="str">
            <v>01690000</v>
          </cell>
          <cell r="C211" t="str">
            <v>Marion</v>
          </cell>
          <cell r="D211" t="str">
            <v>Public School District</v>
          </cell>
          <cell r="E211" t="str">
            <v>Superintendent</v>
          </cell>
          <cell r="F211" t="str">
            <v>Douglas White</v>
          </cell>
          <cell r="G211" t="str">
            <v>135 Marion Rd</v>
          </cell>
          <cell r="H211">
            <v>0</v>
          </cell>
          <cell r="I211" t="str">
            <v>Mattapoisett</v>
          </cell>
          <cell r="J211" t="str">
            <v>MA</v>
          </cell>
          <cell r="K211" t="str">
            <v>02739</v>
          </cell>
          <cell r="L211" t="str">
            <v>Michael Seymour</v>
          </cell>
          <cell r="M211" t="str">
            <v>781-338-3514</v>
          </cell>
          <cell r="N211" t="str">
            <v>mseymour@doe.mass.edu</v>
          </cell>
        </row>
        <row r="212">
          <cell r="A212">
            <v>212</v>
          </cell>
          <cell r="B212" t="str">
            <v>01700000</v>
          </cell>
          <cell r="C212" t="str">
            <v>Marlborough</v>
          </cell>
          <cell r="D212" t="str">
            <v>Public School District</v>
          </cell>
          <cell r="E212" t="str">
            <v>Superintendent</v>
          </cell>
          <cell r="F212" t="str">
            <v>Maureen Greulich</v>
          </cell>
          <cell r="G212" t="str">
            <v>17 Washington Street</v>
          </cell>
          <cell r="H212">
            <v>0</v>
          </cell>
          <cell r="I212" t="str">
            <v>Marlborough</v>
          </cell>
          <cell r="J212" t="str">
            <v>MA</v>
          </cell>
          <cell r="K212" t="str">
            <v>01752</v>
          </cell>
          <cell r="L212" t="str">
            <v>Russ Fleming</v>
          </cell>
          <cell r="M212" t="str">
            <v>781-338-6259</v>
          </cell>
          <cell r="N212" t="str">
            <v>rfleming@doe.mass.edu</v>
          </cell>
        </row>
        <row r="213">
          <cell r="A213">
            <v>213</v>
          </cell>
          <cell r="B213" t="str">
            <v>01710000</v>
          </cell>
          <cell r="C213" t="str">
            <v>Marshfield</v>
          </cell>
          <cell r="D213" t="str">
            <v>Public School District</v>
          </cell>
          <cell r="E213" t="str">
            <v>Superintendent</v>
          </cell>
          <cell r="F213" t="str">
            <v>Jeffrey Granatino</v>
          </cell>
          <cell r="G213" t="str">
            <v>76 South River Street</v>
          </cell>
          <cell r="H213">
            <v>0</v>
          </cell>
          <cell r="I213" t="str">
            <v>Marshfield</v>
          </cell>
          <cell r="J213" t="str">
            <v>MA</v>
          </cell>
          <cell r="K213" t="str">
            <v>02050</v>
          </cell>
          <cell r="L213" t="str">
            <v>Michael Seymour</v>
          </cell>
          <cell r="M213" t="str">
            <v>781-338-3514</v>
          </cell>
          <cell r="N213" t="str">
            <v>mseymour@doe.mass.edu</v>
          </cell>
        </row>
        <row r="214">
          <cell r="A214">
            <v>214</v>
          </cell>
          <cell r="B214" t="str">
            <v>07000000</v>
          </cell>
          <cell r="C214" t="str">
            <v>Martha's Vineyard</v>
          </cell>
          <cell r="D214" t="str">
            <v>Public School District</v>
          </cell>
          <cell r="E214" t="str">
            <v>Superintendent</v>
          </cell>
          <cell r="F214" t="str">
            <v>Matthew D'Andrea</v>
          </cell>
          <cell r="G214" t="str">
            <v>4 Pine Street</v>
          </cell>
          <cell r="H214">
            <v>0</v>
          </cell>
          <cell r="I214" t="str">
            <v>Vineyard Haven</v>
          </cell>
          <cell r="J214" t="str">
            <v>MA</v>
          </cell>
          <cell r="K214" t="str">
            <v>02568</v>
          </cell>
          <cell r="L214" t="str">
            <v>Sue Mazzarella</v>
          </cell>
          <cell r="M214" t="str">
            <v>781-338-3587</v>
          </cell>
          <cell r="N214" t="str">
            <v>smazzarella@doe.mass.edu</v>
          </cell>
        </row>
        <row r="215">
          <cell r="A215">
            <v>215</v>
          </cell>
          <cell r="B215" t="str">
            <v>04660000</v>
          </cell>
          <cell r="C215" t="str">
            <v>Martha's Vineyard Charter (District)</v>
          </cell>
          <cell r="D215" t="str">
            <v>Charter District</v>
          </cell>
          <cell r="E215" t="str">
            <v>Charter School Leader</v>
          </cell>
          <cell r="F215" t="str">
            <v>Robert Moore</v>
          </cell>
          <cell r="G215" t="str">
            <v>PO Box 1150</v>
          </cell>
          <cell r="H215">
            <v>0</v>
          </cell>
          <cell r="I215" t="str">
            <v>West Tisbury</v>
          </cell>
          <cell r="J215" t="str">
            <v>MA</v>
          </cell>
          <cell r="K215" t="str">
            <v>02575</v>
          </cell>
          <cell r="L215" t="str">
            <v>Sue Mazzarella</v>
          </cell>
          <cell r="M215" t="str">
            <v>781-338-3587</v>
          </cell>
          <cell r="N215" t="str">
            <v>smazzarella@doe.mass.edu</v>
          </cell>
        </row>
        <row r="216">
          <cell r="A216">
            <v>216</v>
          </cell>
          <cell r="B216" t="str">
            <v>04920000</v>
          </cell>
          <cell r="C216" t="str">
            <v>Martin Luther King Jr. Charter School of Excellence (District)</v>
          </cell>
          <cell r="D216" t="str">
            <v>Charter District</v>
          </cell>
          <cell r="E216" t="str">
            <v>Charter School Leader</v>
          </cell>
          <cell r="F216" t="str">
            <v>Alan Katz</v>
          </cell>
          <cell r="G216" t="str">
            <v>285 Dorset Street</v>
          </cell>
          <cell r="H216">
            <v>0</v>
          </cell>
          <cell r="I216" t="str">
            <v>Springfield</v>
          </cell>
          <cell r="J216" t="str">
            <v>MA</v>
          </cell>
          <cell r="K216" t="str">
            <v>01108</v>
          </cell>
          <cell r="L216" t="str">
            <v>Alex Lilley</v>
          </cell>
          <cell r="M216" t="str">
            <v>781-338-6212</v>
          </cell>
          <cell r="N216" t="str">
            <v>alilley@doe.mass.edu</v>
          </cell>
        </row>
        <row r="217">
          <cell r="A217">
            <v>217</v>
          </cell>
          <cell r="B217" t="str">
            <v>07050000</v>
          </cell>
          <cell r="C217" t="str">
            <v>Masconomet</v>
          </cell>
          <cell r="D217" t="str">
            <v>Public School District</v>
          </cell>
          <cell r="E217" t="str">
            <v>Superintendent</v>
          </cell>
          <cell r="F217" t="str">
            <v>Kevin Lyons</v>
          </cell>
          <cell r="G217" t="str">
            <v>20 Endicott Rd</v>
          </cell>
          <cell r="H217">
            <v>0</v>
          </cell>
          <cell r="I217" t="str">
            <v>Boxford</v>
          </cell>
          <cell r="J217" t="str">
            <v>MA</v>
          </cell>
          <cell r="K217" t="str">
            <v>01921</v>
          </cell>
          <cell r="L217" t="str">
            <v>Michael Seymour</v>
          </cell>
          <cell r="M217" t="str">
            <v>781-338-3514</v>
          </cell>
          <cell r="N217" t="str">
            <v>mseymour@doe.mass.edu</v>
          </cell>
        </row>
        <row r="218">
          <cell r="A218">
            <v>218</v>
          </cell>
          <cell r="B218" t="str">
            <v>01720000</v>
          </cell>
          <cell r="C218" t="str">
            <v>Mashpee</v>
          </cell>
          <cell r="D218" t="str">
            <v>Public School District</v>
          </cell>
          <cell r="E218" t="str">
            <v>Superintendent</v>
          </cell>
          <cell r="F218" t="str">
            <v>Patricia DeBoer</v>
          </cell>
          <cell r="G218" t="str">
            <v>150-A Old Barnstable Road</v>
          </cell>
          <cell r="H218">
            <v>0</v>
          </cell>
          <cell r="I218" t="str">
            <v>Mashpee</v>
          </cell>
          <cell r="J218" t="str">
            <v>MA</v>
          </cell>
          <cell r="K218" t="str">
            <v>02649</v>
          </cell>
          <cell r="L218" t="str">
            <v>Sue Mazzarella</v>
          </cell>
          <cell r="M218" t="str">
            <v>781-338-3587</v>
          </cell>
          <cell r="N218" t="str">
            <v>smazzarella@doe.mass.edu</v>
          </cell>
        </row>
        <row r="219">
          <cell r="A219">
            <v>219</v>
          </cell>
          <cell r="B219" t="str">
            <v>39010000</v>
          </cell>
          <cell r="C219" t="str">
            <v>Massachusetts Virtual Academy at Greenfield Commonwealth Virtual District</v>
          </cell>
          <cell r="D219" t="str">
            <v>Public School District</v>
          </cell>
          <cell r="E219" t="str">
            <v>Superintendent</v>
          </cell>
          <cell r="F219" t="str">
            <v>Judith Houle</v>
          </cell>
          <cell r="G219" t="str">
            <v>278 Main St.</v>
          </cell>
          <cell r="H219" t="str">
            <v>Ste. 205</v>
          </cell>
          <cell r="I219" t="str">
            <v>Greenfield</v>
          </cell>
          <cell r="J219" t="str">
            <v>MA</v>
          </cell>
          <cell r="K219" t="str">
            <v>01301</v>
          </cell>
          <cell r="L219" t="str">
            <v>Alex Lilley</v>
          </cell>
          <cell r="M219" t="str">
            <v>781-338-6212</v>
          </cell>
          <cell r="N219" t="str">
            <v>alilley@doe.mass.edu</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Michael Seymour</v>
          </cell>
          <cell r="M220" t="str">
            <v>781-338-3514</v>
          </cell>
          <cell r="N220" t="str">
            <v>mseymour@doe.mass.edu</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Julia Foodman</v>
          </cell>
          <cell r="M221" t="str">
            <v>781-338-3577</v>
          </cell>
          <cell r="N221" t="str">
            <v>jfoodman@doe.mass.edu</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Julia Foodman</v>
          </cell>
          <cell r="M222" t="str">
            <v>781-338-3577</v>
          </cell>
          <cell r="N222" t="str">
            <v>jfoodman@doe.mass.edu</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Julia Foodman</v>
          </cell>
          <cell r="M223" t="str">
            <v>781-338-3577</v>
          </cell>
          <cell r="N223" t="str">
            <v>jfoodman@doe.mass.edu</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Julia Foodman</v>
          </cell>
          <cell r="M224" t="str">
            <v>781-338-3577</v>
          </cell>
          <cell r="N224" t="str">
            <v>jfoodman@doe.mass.edu</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Michael Seymour</v>
          </cell>
          <cell r="M225" t="str">
            <v>781-338-3514</v>
          </cell>
          <cell r="N225" t="str">
            <v>mseymour@doe.mass.edu</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Russ Fleming</v>
          </cell>
          <cell r="M226" t="str">
            <v>781-338-6259</v>
          </cell>
          <cell r="N226" t="str">
            <v>rfleming@doe.mass.edu</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Michael Seymour</v>
          </cell>
          <cell r="M227" t="str">
            <v>781-338-3514</v>
          </cell>
          <cell r="N227" t="str">
            <v>mseymour@doe.mass.edu</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Michael Seymour</v>
          </cell>
          <cell r="M228" t="str">
            <v>781-338-3514</v>
          </cell>
          <cell r="N228" t="str">
            <v>mseymour@doe.mass.edu</v>
          </cell>
        </row>
        <row r="229">
          <cell r="A229">
            <v>229</v>
          </cell>
          <cell r="B229" t="str">
            <v>01840000</v>
          </cell>
          <cell r="C229" t="str">
            <v>Middleton</v>
          </cell>
          <cell r="D229" t="str">
            <v>Public School District</v>
          </cell>
          <cell r="E229" t="str">
            <v>Superintendent</v>
          </cell>
          <cell r="F229" t="str">
            <v>Scott Morrison</v>
          </cell>
          <cell r="G229" t="str">
            <v>28 Middleton Road</v>
          </cell>
          <cell r="H229">
            <v>0</v>
          </cell>
          <cell r="I229" t="str">
            <v>Boxford</v>
          </cell>
          <cell r="J229" t="str">
            <v>MA</v>
          </cell>
          <cell r="K229" t="str">
            <v>01921</v>
          </cell>
          <cell r="L229" t="str">
            <v>Michael Seymour</v>
          </cell>
          <cell r="M229" t="str">
            <v>781-338-3514</v>
          </cell>
          <cell r="N229" t="str">
            <v>mseymour@doe.mass.edu</v>
          </cell>
        </row>
        <row r="230">
          <cell r="A230">
            <v>230</v>
          </cell>
          <cell r="B230" t="str">
            <v>01850000</v>
          </cell>
          <cell r="C230" t="str">
            <v>Milford</v>
          </cell>
          <cell r="D230" t="str">
            <v>Public School District</v>
          </cell>
          <cell r="E230" t="str">
            <v>Superintendent</v>
          </cell>
          <cell r="F230" t="str">
            <v>Kevin Mcintyre</v>
          </cell>
          <cell r="G230" t="str">
            <v>31 West Fountain Street</v>
          </cell>
          <cell r="H230">
            <v>0</v>
          </cell>
          <cell r="I230" t="str">
            <v>Milford</v>
          </cell>
          <cell r="J230" t="str">
            <v>MA</v>
          </cell>
          <cell r="K230" t="str">
            <v>01757</v>
          </cell>
          <cell r="L230" t="str">
            <v>Russ Fleming</v>
          </cell>
          <cell r="M230" t="str">
            <v>781-338-6259</v>
          </cell>
          <cell r="N230" t="str">
            <v>rfleming@doe.mass.edu</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Russ Fleming</v>
          </cell>
          <cell r="M231" t="str">
            <v>781-338-6259</v>
          </cell>
          <cell r="N231" t="str">
            <v>rfleming@doe.mass.edu</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Julia Foodman</v>
          </cell>
          <cell r="M232" t="str">
            <v>781-338-3577</v>
          </cell>
          <cell r="N232" t="str">
            <v>jfoodman@doe.mass.edu</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Julia Foodman</v>
          </cell>
          <cell r="M233" t="str">
            <v>781-338-3577</v>
          </cell>
          <cell r="N233" t="str">
            <v>jfoodman@doe.mass.edu</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Julia Foodman</v>
          </cell>
          <cell r="M234" t="str">
            <v>781-338-3577</v>
          </cell>
          <cell r="N234" t="str">
            <v>jfoodman@doe.mass.edu</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Alex Lilley</v>
          </cell>
          <cell r="M235" t="str">
            <v>781-338-6212</v>
          </cell>
          <cell r="N235" t="str">
            <v>alilley@doe.mass.edu</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Sue Mazzarella</v>
          </cell>
          <cell r="M236" t="str">
            <v>781-338-3587</v>
          </cell>
          <cell r="N236" t="str">
            <v>smazzarella@doe.mass.edu</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Alex Lilley</v>
          </cell>
          <cell r="M237" t="str">
            <v>781-338-6212</v>
          </cell>
          <cell r="N237" t="str">
            <v>alilley@doe.mass.edu</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Russ Fleming</v>
          </cell>
          <cell r="M238" t="str">
            <v>781-338-6259</v>
          </cell>
          <cell r="N238" t="str">
            <v>rfleming@doe.mass.edu</v>
          </cell>
        </row>
        <row r="239">
          <cell r="A239">
            <v>239</v>
          </cell>
          <cell r="B239" t="str">
            <v>07150000</v>
          </cell>
          <cell r="C239" t="str">
            <v>Mount Greylock</v>
          </cell>
          <cell r="D239" t="str">
            <v>Public School District</v>
          </cell>
          <cell r="E239" t="str">
            <v>Superintendent</v>
          </cell>
          <cell r="F239" t="str">
            <v>Kimberley Grady</v>
          </cell>
          <cell r="G239" t="str">
            <v>1781 Cold Spring Rd</v>
          </cell>
          <cell r="H239">
            <v>0</v>
          </cell>
          <cell r="I239" t="str">
            <v>Williamstown</v>
          </cell>
          <cell r="J239" t="str">
            <v>MA</v>
          </cell>
          <cell r="K239" t="str">
            <v>01267</v>
          </cell>
          <cell r="L239" t="str">
            <v>Alex Lilley</v>
          </cell>
          <cell r="M239" t="str">
            <v>781-338-6212</v>
          </cell>
          <cell r="N239" t="str">
            <v>alilley@doe.mass.edu</v>
          </cell>
        </row>
        <row r="240">
          <cell r="A240">
            <v>240</v>
          </cell>
          <cell r="B240" t="str">
            <v>04700000</v>
          </cell>
          <cell r="C240" t="str">
            <v>Mystic Valley Regional Charter (District)</v>
          </cell>
          <cell r="D240" t="str">
            <v>Charter District</v>
          </cell>
          <cell r="E240" t="str">
            <v>Charter School Leader</v>
          </cell>
          <cell r="F240" t="str">
            <v>Alex Dan</v>
          </cell>
          <cell r="G240" t="str">
            <v>4 Laurel Street</v>
          </cell>
          <cell r="H240">
            <v>0</v>
          </cell>
          <cell r="I240" t="str">
            <v>Malden</v>
          </cell>
          <cell r="J240" t="str">
            <v>MA</v>
          </cell>
          <cell r="K240" t="str">
            <v>02148</v>
          </cell>
          <cell r="L240" t="str">
            <v>Title I Office</v>
          </cell>
          <cell r="M240" t="str">
            <v>781-338-6230</v>
          </cell>
          <cell r="N240" t="str">
            <v>Mystic Valley Regional Charter (District)</v>
          </cell>
        </row>
        <row r="241">
          <cell r="A241">
            <v>241</v>
          </cell>
          <cell r="B241" t="str">
            <v>01960000</v>
          </cell>
          <cell r="C241" t="str">
            <v>Nahant</v>
          </cell>
          <cell r="D241" t="str">
            <v>Public School District</v>
          </cell>
          <cell r="E241" t="str">
            <v>Superintendent</v>
          </cell>
          <cell r="F241" t="str">
            <v>Anthony Pierantozzi</v>
          </cell>
          <cell r="G241" t="str">
            <v>290 Castle Road</v>
          </cell>
          <cell r="H241">
            <v>0</v>
          </cell>
          <cell r="I241" t="str">
            <v>Nahant</v>
          </cell>
          <cell r="J241" t="str">
            <v>MA</v>
          </cell>
          <cell r="K241" t="str">
            <v>01908</v>
          </cell>
          <cell r="L241" t="str">
            <v>Michael Seymour</v>
          </cell>
          <cell r="M241" t="str">
            <v>781-338-3514</v>
          </cell>
          <cell r="N241" t="str">
            <v>mseymour@doe.mass.edu</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Sue Mazzarella</v>
          </cell>
          <cell r="M242" t="str">
            <v>781-338-3587</v>
          </cell>
          <cell r="N242" t="str">
            <v>smazzarella@doe.mass.edu</v>
          </cell>
        </row>
        <row r="243">
          <cell r="A243">
            <v>243</v>
          </cell>
          <cell r="B243" t="str">
            <v>07200000</v>
          </cell>
          <cell r="C243" t="str">
            <v>Narragansett</v>
          </cell>
          <cell r="D243" t="str">
            <v>Public School District</v>
          </cell>
          <cell r="E243" t="str">
            <v>Superintendent</v>
          </cell>
          <cell r="F243" t="str">
            <v>Christopher Casavant</v>
          </cell>
          <cell r="G243" t="str">
            <v>462 Baldwinville Rd</v>
          </cell>
          <cell r="H243">
            <v>0</v>
          </cell>
          <cell r="I243" t="str">
            <v>Baldwinville</v>
          </cell>
          <cell r="J243" t="str">
            <v>MA</v>
          </cell>
          <cell r="K243" t="str">
            <v>01436</v>
          </cell>
          <cell r="L243" t="str">
            <v>Russ Fleming</v>
          </cell>
          <cell r="M243" t="str">
            <v>781-338-6259</v>
          </cell>
          <cell r="N243" t="str">
            <v>rfleming@doe.mass.edu</v>
          </cell>
        </row>
        <row r="244">
          <cell r="A244">
            <v>244</v>
          </cell>
          <cell r="B244" t="str">
            <v>07250000</v>
          </cell>
          <cell r="C244" t="str">
            <v>Nashoba</v>
          </cell>
          <cell r="D244" t="str">
            <v>Public School District</v>
          </cell>
          <cell r="E244" t="str">
            <v>Superintendent</v>
          </cell>
          <cell r="F244" t="str">
            <v>Brooke Clenchy</v>
          </cell>
          <cell r="G244" t="str">
            <v>50 Mechanic Street</v>
          </cell>
          <cell r="H244">
            <v>0</v>
          </cell>
          <cell r="I244" t="str">
            <v>Bolton</v>
          </cell>
          <cell r="J244" t="str">
            <v>MA</v>
          </cell>
          <cell r="K244" t="str">
            <v>01740</v>
          </cell>
          <cell r="L244" t="str">
            <v>Russ Fleming</v>
          </cell>
          <cell r="M244" t="str">
            <v>781-338-6259</v>
          </cell>
          <cell r="N244" t="str">
            <v>rfleming@doe.mass.edu</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Michael Seymour</v>
          </cell>
          <cell r="M245" t="str">
            <v>781-338-3514</v>
          </cell>
          <cell r="N245" t="str">
            <v>mseymour@doe.mass.edu</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Julia Foodman</v>
          </cell>
          <cell r="M246" t="str">
            <v>781-338-3577</v>
          </cell>
          <cell r="N246" t="str">
            <v>jfoodman@doe.mass.edu</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Michael Seymour</v>
          </cell>
          <cell r="M247" t="str">
            <v>781-338-3514</v>
          </cell>
          <cell r="N247" t="str">
            <v>mseymour@doe.mass.edu</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Julia Foodman</v>
          </cell>
          <cell r="M248" t="str">
            <v>781-338-3577</v>
          </cell>
          <cell r="N248" t="str">
            <v>jfoodman@doe.mass.edu</v>
          </cell>
        </row>
        <row r="249">
          <cell r="A249">
            <v>249</v>
          </cell>
          <cell r="B249" t="str">
            <v>04440000</v>
          </cell>
          <cell r="C249" t="str">
            <v>Neighborhood House Charter (District)</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Julia Foodman</v>
          </cell>
          <cell r="M249" t="str">
            <v>781-338-3577</v>
          </cell>
          <cell r="N249" t="str">
            <v>jfoodman@doe.mass.edu</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Sue Mazzarella</v>
          </cell>
          <cell r="M250" t="str">
            <v>781-338-3587</v>
          </cell>
          <cell r="N250" t="str">
            <v>smazzarella@doe.mass.edu</v>
          </cell>
        </row>
        <row r="251">
          <cell r="A251">
            <v>251</v>
          </cell>
          <cell r="B251" t="str">
            <v>35130000</v>
          </cell>
          <cell r="C251" t="str">
            <v>New Heights Charter School of Brockton (District)</v>
          </cell>
          <cell r="D251" t="str">
            <v>Charter District</v>
          </cell>
          <cell r="E251" t="str">
            <v>Charter School Leader</v>
          </cell>
          <cell r="F251" t="str">
            <v>Omari Walker</v>
          </cell>
          <cell r="G251" t="str">
            <v>1690 Main st.</v>
          </cell>
          <cell r="H251">
            <v>0</v>
          </cell>
          <cell r="I251" t="str">
            <v>Brockton</v>
          </cell>
          <cell r="J251" t="str">
            <v>MA</v>
          </cell>
          <cell r="K251" t="str">
            <v>02301</v>
          </cell>
          <cell r="L251" t="str">
            <v>Michael Seymour</v>
          </cell>
          <cell r="M251" t="str">
            <v>781-338-3514</v>
          </cell>
          <cell r="N251" t="str">
            <v>mseymour@doe.mass.edu</v>
          </cell>
        </row>
        <row r="252">
          <cell r="A252">
            <v>252</v>
          </cell>
          <cell r="B252" t="str">
            <v>07280000</v>
          </cell>
          <cell r="C252" t="str">
            <v>New Salem-Wendell</v>
          </cell>
          <cell r="D252" t="str">
            <v>Public School District</v>
          </cell>
          <cell r="E252" t="str">
            <v>Superintendent</v>
          </cell>
          <cell r="F252" t="str">
            <v>Jennifer Haggerty</v>
          </cell>
          <cell r="G252" t="str">
            <v>18 Pleasant Street</v>
          </cell>
          <cell r="H252">
            <v>0</v>
          </cell>
          <cell r="I252" t="str">
            <v>Erving</v>
          </cell>
          <cell r="J252" t="str">
            <v>MA</v>
          </cell>
          <cell r="K252" t="str">
            <v>01344</v>
          </cell>
          <cell r="L252" t="str">
            <v>Alex Lilley</v>
          </cell>
          <cell r="M252" t="str">
            <v>781-338-6212</v>
          </cell>
          <cell r="N252" t="str">
            <v>alilley@doe.mass.edu</v>
          </cell>
        </row>
        <row r="253">
          <cell r="A253">
            <v>253</v>
          </cell>
          <cell r="B253" t="str">
            <v>02040000</v>
          </cell>
          <cell r="C253" t="str">
            <v>Newburyport</v>
          </cell>
          <cell r="D253" t="str">
            <v>Public School District</v>
          </cell>
          <cell r="E253" t="str">
            <v>Superintendent</v>
          </cell>
          <cell r="F253" t="str">
            <v>Susan Viccaro</v>
          </cell>
          <cell r="G253" t="str">
            <v>70 Low Street</v>
          </cell>
          <cell r="H253">
            <v>0</v>
          </cell>
          <cell r="I253" t="str">
            <v>Newburyport</v>
          </cell>
          <cell r="J253" t="str">
            <v>MA</v>
          </cell>
          <cell r="K253" t="str">
            <v>01950</v>
          </cell>
          <cell r="L253" t="str">
            <v>Michael Seymour</v>
          </cell>
          <cell r="M253" t="str">
            <v>781-338-3514</v>
          </cell>
          <cell r="N253" t="str">
            <v>mseymour@doe.mass.edu</v>
          </cell>
        </row>
        <row r="254">
          <cell r="A254">
            <v>254</v>
          </cell>
          <cell r="B254" t="str">
            <v>02070000</v>
          </cell>
          <cell r="C254" t="str">
            <v>Newton</v>
          </cell>
          <cell r="D254" t="str">
            <v>Public School District</v>
          </cell>
          <cell r="E254" t="str">
            <v>Superintendent</v>
          </cell>
          <cell r="F254" t="str">
            <v>David Fleishman</v>
          </cell>
          <cell r="G254" t="str">
            <v>100 Walnut Street</v>
          </cell>
          <cell r="H254">
            <v>0</v>
          </cell>
          <cell r="I254" t="str">
            <v>Newtonville</v>
          </cell>
          <cell r="J254" t="str">
            <v>MA</v>
          </cell>
          <cell r="K254" t="str">
            <v>02460</v>
          </cell>
          <cell r="L254" t="str">
            <v>Julia Foodman</v>
          </cell>
          <cell r="M254" t="str">
            <v>781-338-3577</v>
          </cell>
          <cell r="N254" t="str">
            <v>jfoodman@doe.mass.edu</v>
          </cell>
        </row>
        <row r="255">
          <cell r="A255">
            <v>255</v>
          </cell>
          <cell r="B255" t="str">
            <v>02080000</v>
          </cell>
          <cell r="C255" t="str">
            <v>Norfolk</v>
          </cell>
          <cell r="D255" t="str">
            <v>Public School District</v>
          </cell>
          <cell r="E255" t="str">
            <v>Superintendent</v>
          </cell>
          <cell r="F255" t="str">
            <v>Ingrid Allardi</v>
          </cell>
          <cell r="G255" t="str">
            <v>70 Boardman Street</v>
          </cell>
          <cell r="H255">
            <v>0</v>
          </cell>
          <cell r="I255" t="str">
            <v>Norfolk</v>
          </cell>
          <cell r="J255" t="str">
            <v>MA</v>
          </cell>
          <cell r="K255" t="str">
            <v>02056</v>
          </cell>
          <cell r="L255" t="str">
            <v>Sue Mazzarella</v>
          </cell>
          <cell r="M255" t="str">
            <v>781-338-3587</v>
          </cell>
          <cell r="N255" t="str">
            <v>smazzarella@doe.mass.edu</v>
          </cell>
        </row>
        <row r="256">
          <cell r="A256">
            <v>256</v>
          </cell>
          <cell r="B256" t="str">
            <v>09150000</v>
          </cell>
          <cell r="C256" t="str">
            <v>Norfolk County Agricultural</v>
          </cell>
          <cell r="D256" t="str">
            <v>Public School District</v>
          </cell>
          <cell r="E256" t="str">
            <v>Superintendent</v>
          </cell>
          <cell r="F256" t="str">
            <v>Tammy Quinn</v>
          </cell>
          <cell r="G256" t="str">
            <v>400 Main Street</v>
          </cell>
          <cell r="H256">
            <v>0</v>
          </cell>
          <cell r="I256" t="str">
            <v>Walpole</v>
          </cell>
          <cell r="J256" t="str">
            <v>MA</v>
          </cell>
          <cell r="K256" t="str">
            <v>02081</v>
          </cell>
          <cell r="L256" t="str">
            <v>Michael Seymour</v>
          </cell>
          <cell r="M256" t="str">
            <v>781-338-3514</v>
          </cell>
          <cell r="N256" t="str">
            <v>mseymour@doe.mass.edu</v>
          </cell>
        </row>
        <row r="257">
          <cell r="A257">
            <v>257</v>
          </cell>
          <cell r="B257" t="str">
            <v>02090000</v>
          </cell>
          <cell r="C257" t="str">
            <v>North Adams</v>
          </cell>
          <cell r="D257" t="str">
            <v>Public School District</v>
          </cell>
          <cell r="E257" t="str">
            <v>Superintendent</v>
          </cell>
          <cell r="F257" t="str">
            <v>Barbara Malkas</v>
          </cell>
          <cell r="G257" t="str">
            <v>37 Main Street</v>
          </cell>
          <cell r="H257" t="str">
            <v>Suite 200</v>
          </cell>
          <cell r="I257" t="str">
            <v>North Adams</v>
          </cell>
          <cell r="J257" t="str">
            <v>MA</v>
          </cell>
          <cell r="K257" t="str">
            <v>01247</v>
          </cell>
          <cell r="L257" t="str">
            <v>Alex Lilley</v>
          </cell>
          <cell r="M257" t="str">
            <v>781-338-6212</v>
          </cell>
          <cell r="N257" t="str">
            <v>alilley@doe.mass.edu</v>
          </cell>
        </row>
        <row r="258">
          <cell r="A258">
            <v>258</v>
          </cell>
          <cell r="B258" t="str">
            <v>02110000</v>
          </cell>
          <cell r="C258" t="str">
            <v>North Andover</v>
          </cell>
          <cell r="D258" t="str">
            <v>Public School District</v>
          </cell>
          <cell r="E258" t="str">
            <v>Superintendent</v>
          </cell>
          <cell r="F258" t="str">
            <v>Jennifer Price</v>
          </cell>
          <cell r="G258" t="str">
            <v>566 Main Street</v>
          </cell>
          <cell r="H258">
            <v>0</v>
          </cell>
          <cell r="I258" t="str">
            <v>North Andover</v>
          </cell>
          <cell r="J258" t="str">
            <v>MA</v>
          </cell>
          <cell r="K258" t="str">
            <v>01845</v>
          </cell>
          <cell r="L258" t="str">
            <v>Michael Seymour</v>
          </cell>
          <cell r="M258" t="str">
            <v>781-338-3514</v>
          </cell>
          <cell r="N258" t="str">
            <v>mseymour@doe.mass.edu</v>
          </cell>
        </row>
        <row r="259">
          <cell r="A259">
            <v>259</v>
          </cell>
          <cell r="B259" t="str">
            <v>02120000</v>
          </cell>
          <cell r="C259" t="str">
            <v>North Attleborough</v>
          </cell>
          <cell r="D259" t="str">
            <v>Public School District</v>
          </cell>
          <cell r="E259" t="str">
            <v>Superintendent</v>
          </cell>
          <cell r="F259" t="str">
            <v>Scott Holcomb</v>
          </cell>
          <cell r="G259" t="str">
            <v>6 Morse Street</v>
          </cell>
          <cell r="H259">
            <v>0</v>
          </cell>
          <cell r="I259" t="str">
            <v>No. Attleborough</v>
          </cell>
          <cell r="J259" t="str">
            <v>MA</v>
          </cell>
          <cell r="K259" t="str">
            <v>02760</v>
          </cell>
          <cell r="L259" t="str">
            <v>Sue Mazzarella</v>
          </cell>
          <cell r="M259" t="str">
            <v>781-338-3587</v>
          </cell>
          <cell r="N259" t="str">
            <v>smazzarella@doe.mass.edu</v>
          </cell>
        </row>
        <row r="260">
          <cell r="A260">
            <v>260</v>
          </cell>
          <cell r="B260" t="str">
            <v>02150000</v>
          </cell>
          <cell r="C260" t="str">
            <v>North Brookfield</v>
          </cell>
          <cell r="D260" t="str">
            <v>Public School District</v>
          </cell>
          <cell r="E260" t="str">
            <v>Superintendent</v>
          </cell>
          <cell r="F260" t="str">
            <v>Marilyn Tencza</v>
          </cell>
          <cell r="G260" t="str">
            <v>10 New School Drive</v>
          </cell>
          <cell r="H260">
            <v>0</v>
          </cell>
          <cell r="I260" t="str">
            <v>North Brookfield</v>
          </cell>
          <cell r="J260" t="str">
            <v>MA</v>
          </cell>
          <cell r="K260" t="str">
            <v>01535</v>
          </cell>
          <cell r="L260" t="str">
            <v>Russ Fleming</v>
          </cell>
          <cell r="M260" t="str">
            <v>781-338-6259</v>
          </cell>
          <cell r="N260" t="str">
            <v>rfleming@doe.mass.edu</v>
          </cell>
        </row>
        <row r="261">
          <cell r="A261">
            <v>261</v>
          </cell>
          <cell r="B261" t="str">
            <v>07350000</v>
          </cell>
          <cell r="C261" t="str">
            <v>North Middlesex</v>
          </cell>
          <cell r="D261" t="str">
            <v>Public School District</v>
          </cell>
          <cell r="E261" t="str">
            <v>Superintendent</v>
          </cell>
          <cell r="F261" t="str">
            <v>Joan Landers</v>
          </cell>
          <cell r="G261" t="str">
            <v>45 Main Street</v>
          </cell>
          <cell r="H261">
            <v>0</v>
          </cell>
          <cell r="I261" t="str">
            <v>Pepperell</v>
          </cell>
          <cell r="J261" t="str">
            <v>MA</v>
          </cell>
          <cell r="K261" t="str">
            <v>01463</v>
          </cell>
          <cell r="L261" t="str">
            <v>Russ Fleming</v>
          </cell>
          <cell r="M261" t="str">
            <v>781-338-6259</v>
          </cell>
          <cell r="N261" t="str">
            <v>rfleming@doe.mass.edu</v>
          </cell>
        </row>
        <row r="262">
          <cell r="A262">
            <v>262</v>
          </cell>
          <cell r="B262" t="str">
            <v>02170000</v>
          </cell>
          <cell r="C262" t="str">
            <v>North Reading</v>
          </cell>
          <cell r="D262" t="str">
            <v>Public School District</v>
          </cell>
          <cell r="E262" t="str">
            <v>Superintendent</v>
          </cell>
          <cell r="F262" t="str">
            <v>Jon Bernard</v>
          </cell>
          <cell r="G262" t="str">
            <v>189 Park Street</v>
          </cell>
          <cell r="H262">
            <v>0</v>
          </cell>
          <cell r="I262" t="str">
            <v>North Reading</v>
          </cell>
          <cell r="J262" t="str">
            <v>MA</v>
          </cell>
          <cell r="K262" t="str">
            <v>01864</v>
          </cell>
          <cell r="L262" t="str">
            <v>Michael Seymour</v>
          </cell>
          <cell r="M262" t="str">
            <v>781-338-3514</v>
          </cell>
          <cell r="N262" t="str">
            <v>mseymour@doe.mass.edu</v>
          </cell>
        </row>
        <row r="263">
          <cell r="A263">
            <v>263</v>
          </cell>
          <cell r="B263" t="str">
            <v>02100000</v>
          </cell>
          <cell r="C263" t="str">
            <v>Northampton</v>
          </cell>
          <cell r="D263" t="str">
            <v>Public School District</v>
          </cell>
          <cell r="E263" t="str">
            <v>Superintendent</v>
          </cell>
          <cell r="F263" t="str">
            <v>John Provost</v>
          </cell>
          <cell r="G263" t="str">
            <v>212 Main Street</v>
          </cell>
          <cell r="H263">
            <v>0</v>
          </cell>
          <cell r="I263" t="str">
            <v>Northampton</v>
          </cell>
          <cell r="J263" t="str">
            <v>MA</v>
          </cell>
          <cell r="K263" t="str">
            <v>01060</v>
          </cell>
          <cell r="L263" t="str">
            <v>Alex Lilley</v>
          </cell>
          <cell r="M263" t="str">
            <v>781-338-6212</v>
          </cell>
          <cell r="N263" t="str">
            <v>alilley@doe.mass.edu</v>
          </cell>
        </row>
        <row r="264">
          <cell r="A264">
            <v>264</v>
          </cell>
          <cell r="B264" t="str">
            <v>04060000</v>
          </cell>
          <cell r="C264" t="str">
            <v>Northampton-Smith Vocational Agricultural</v>
          </cell>
          <cell r="D264" t="str">
            <v>Public School District</v>
          </cell>
          <cell r="E264" t="str">
            <v>Superintendent</v>
          </cell>
          <cell r="F264" t="str">
            <v>Kevin Farr</v>
          </cell>
          <cell r="G264" t="str">
            <v>80 Locust Street</v>
          </cell>
          <cell r="H264">
            <v>0</v>
          </cell>
          <cell r="I264" t="str">
            <v>Northampton</v>
          </cell>
          <cell r="J264" t="str">
            <v>MA</v>
          </cell>
          <cell r="K264" t="str">
            <v>01060</v>
          </cell>
          <cell r="L264" t="str">
            <v>Alex Lilley</v>
          </cell>
          <cell r="M264" t="str">
            <v>781-338-6212</v>
          </cell>
          <cell r="N264" t="str">
            <v>alilley@doe.mass.edu</v>
          </cell>
        </row>
        <row r="265">
          <cell r="A265">
            <v>265</v>
          </cell>
          <cell r="B265" t="str">
            <v>07300000</v>
          </cell>
          <cell r="C265" t="str">
            <v>Northboro-Southboro</v>
          </cell>
          <cell r="D265" t="str">
            <v>Public School District</v>
          </cell>
          <cell r="E265" t="str">
            <v>Superintendent</v>
          </cell>
          <cell r="F265" t="str">
            <v>Christine Johnson</v>
          </cell>
          <cell r="G265" t="str">
            <v>53 Parkerville Road</v>
          </cell>
          <cell r="H265">
            <v>0</v>
          </cell>
          <cell r="I265" t="str">
            <v>Southborough</v>
          </cell>
          <cell r="J265" t="str">
            <v>MA</v>
          </cell>
          <cell r="K265" t="str">
            <v>01772</v>
          </cell>
          <cell r="L265" t="str">
            <v>Russ Fleming</v>
          </cell>
          <cell r="M265" t="str">
            <v>781-338-6259</v>
          </cell>
          <cell r="N265" t="str">
            <v>rfleming@doe.mass.edu</v>
          </cell>
        </row>
        <row r="266">
          <cell r="A266">
            <v>266</v>
          </cell>
          <cell r="B266" t="str">
            <v>02130000</v>
          </cell>
          <cell r="C266" t="str">
            <v>Northborough</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Russ Fleming</v>
          </cell>
          <cell r="M266" t="str">
            <v>781-338-6259</v>
          </cell>
          <cell r="N266" t="str">
            <v>rfleming@doe.mass.edu</v>
          </cell>
        </row>
        <row r="267">
          <cell r="A267">
            <v>267</v>
          </cell>
          <cell r="B267" t="str">
            <v>02140000</v>
          </cell>
          <cell r="C267" t="str">
            <v>Northbridge</v>
          </cell>
          <cell r="D267" t="str">
            <v>Public School District</v>
          </cell>
          <cell r="E267" t="str">
            <v>Superintendent</v>
          </cell>
          <cell r="F267" t="str">
            <v>Catherine Stickney</v>
          </cell>
          <cell r="G267" t="str">
            <v>87 Linwood Avenue</v>
          </cell>
          <cell r="H267">
            <v>0</v>
          </cell>
          <cell r="I267" t="str">
            <v>Whitinsville</v>
          </cell>
          <cell r="J267" t="str">
            <v>MA</v>
          </cell>
          <cell r="K267" t="str">
            <v>01588</v>
          </cell>
          <cell r="L267" t="str">
            <v>Russ Fleming</v>
          </cell>
          <cell r="M267" t="str">
            <v>781-338-6259</v>
          </cell>
          <cell r="N267" t="str">
            <v>rfleming@doe.mass.edu</v>
          </cell>
        </row>
        <row r="268">
          <cell r="A268">
            <v>268</v>
          </cell>
          <cell r="B268" t="str">
            <v>08530000</v>
          </cell>
          <cell r="C268" t="str">
            <v>Northeast Metropolitan Regional Vocational Technical</v>
          </cell>
          <cell r="D268" t="str">
            <v>Public School District</v>
          </cell>
          <cell r="E268" t="str">
            <v>Superintendent</v>
          </cell>
          <cell r="F268" t="str">
            <v>David DiBarri</v>
          </cell>
          <cell r="G268" t="str">
            <v>100 Hemlock Rd</v>
          </cell>
          <cell r="H268">
            <v>0</v>
          </cell>
          <cell r="I268" t="str">
            <v>Wakefield</v>
          </cell>
          <cell r="J268" t="str">
            <v>MA</v>
          </cell>
          <cell r="K268" t="str">
            <v>01880</v>
          </cell>
          <cell r="L268" t="str">
            <v>Julia Foodman</v>
          </cell>
          <cell r="M268" t="str">
            <v>781-338-3577</v>
          </cell>
          <cell r="N268" t="str">
            <v>jfoodman@doe.mass.edu</v>
          </cell>
        </row>
        <row r="269">
          <cell r="A269">
            <v>269</v>
          </cell>
          <cell r="B269" t="str">
            <v>08510000</v>
          </cell>
          <cell r="C269" t="str">
            <v>Northern Berkshire Regional Vocational Technical</v>
          </cell>
          <cell r="D269" t="str">
            <v>Public School District</v>
          </cell>
          <cell r="E269" t="str">
            <v>Superintendent</v>
          </cell>
          <cell r="F269" t="str">
            <v>James Brosnan</v>
          </cell>
          <cell r="G269" t="str">
            <v>70 Hodges Cross Rd</v>
          </cell>
          <cell r="H269">
            <v>0</v>
          </cell>
          <cell r="I269" t="str">
            <v>North Adams</v>
          </cell>
          <cell r="J269" t="str">
            <v>MA</v>
          </cell>
          <cell r="K269" t="str">
            <v>01247</v>
          </cell>
          <cell r="L269" t="str">
            <v>Alex Lilley</v>
          </cell>
          <cell r="M269" t="str">
            <v>781-338-6212</v>
          </cell>
          <cell r="N269" t="str">
            <v>alilley@doe.mass.edu</v>
          </cell>
        </row>
        <row r="270">
          <cell r="A270">
            <v>270</v>
          </cell>
          <cell r="B270" t="str">
            <v>02180000</v>
          </cell>
          <cell r="C270" t="str">
            <v>Norton</v>
          </cell>
          <cell r="D270" t="str">
            <v>Public School District</v>
          </cell>
          <cell r="E270" t="str">
            <v>Superintendent</v>
          </cell>
          <cell r="F270" t="str">
            <v>Joseph Baeta</v>
          </cell>
          <cell r="G270" t="str">
            <v>64 West Main Street</v>
          </cell>
          <cell r="H270">
            <v>0</v>
          </cell>
          <cell r="I270" t="str">
            <v>Norton</v>
          </cell>
          <cell r="J270" t="str">
            <v>MA</v>
          </cell>
          <cell r="K270" t="str">
            <v>02766</v>
          </cell>
          <cell r="L270" t="str">
            <v>Michael Seymour</v>
          </cell>
          <cell r="M270" t="str">
            <v>781-338-3514</v>
          </cell>
          <cell r="N270" t="str">
            <v>mseymour@doe.mass.edu</v>
          </cell>
        </row>
        <row r="271">
          <cell r="A271">
            <v>271</v>
          </cell>
          <cell r="B271" t="str">
            <v>02190000</v>
          </cell>
          <cell r="C271" t="str">
            <v>Norwell</v>
          </cell>
          <cell r="D271" t="str">
            <v>Public School District</v>
          </cell>
          <cell r="E271" t="str">
            <v>Superintendent</v>
          </cell>
          <cell r="F271" t="str">
            <v>Matthew Keegan</v>
          </cell>
          <cell r="G271" t="str">
            <v>322 Main Street</v>
          </cell>
          <cell r="H271">
            <v>0</v>
          </cell>
          <cell r="I271" t="str">
            <v>Norwell</v>
          </cell>
          <cell r="J271" t="str">
            <v>MA</v>
          </cell>
          <cell r="K271" t="str">
            <v>02061</v>
          </cell>
          <cell r="L271" t="str">
            <v>Michael Seymour</v>
          </cell>
          <cell r="M271" t="str">
            <v>781-338-3514</v>
          </cell>
          <cell r="N271" t="str">
            <v>mseymour@doe.mass.edu</v>
          </cell>
        </row>
        <row r="272">
          <cell r="A272">
            <v>272</v>
          </cell>
          <cell r="B272" t="str">
            <v>02200000</v>
          </cell>
          <cell r="C272" t="str">
            <v>Norwood</v>
          </cell>
          <cell r="D272" t="str">
            <v>Public School District</v>
          </cell>
          <cell r="E272" t="str">
            <v>Superintendent</v>
          </cell>
          <cell r="F272" t="str">
            <v>James Hayden</v>
          </cell>
          <cell r="G272" t="str">
            <v>275 Prospect Street</v>
          </cell>
          <cell r="H272" t="str">
            <v>PO BOX 67</v>
          </cell>
          <cell r="I272" t="str">
            <v>Norwood</v>
          </cell>
          <cell r="J272" t="str">
            <v>MA</v>
          </cell>
          <cell r="K272" t="str">
            <v>02062</v>
          </cell>
          <cell r="L272" t="str">
            <v>Julia Foodman</v>
          </cell>
          <cell r="M272" t="str">
            <v>781-338-3577</v>
          </cell>
          <cell r="N272" t="str">
            <v>jfoodman@doe.mass.edu</v>
          </cell>
        </row>
        <row r="273">
          <cell r="A273">
            <v>273</v>
          </cell>
          <cell r="B273" t="str">
            <v>02210000</v>
          </cell>
          <cell r="C273" t="str">
            <v>Oak Bluffs</v>
          </cell>
          <cell r="D273" t="str">
            <v>Public School District</v>
          </cell>
          <cell r="E273" t="str">
            <v>Superintendent</v>
          </cell>
          <cell r="F273" t="str">
            <v>Matthew D'Andrea</v>
          </cell>
          <cell r="G273" t="str">
            <v>4 Pine Street</v>
          </cell>
          <cell r="H273">
            <v>0</v>
          </cell>
          <cell r="I273" t="str">
            <v>Vineyard Haven</v>
          </cell>
          <cell r="J273" t="str">
            <v>MA</v>
          </cell>
          <cell r="K273" t="str">
            <v>02568</v>
          </cell>
          <cell r="L273" t="str">
            <v>Sue Mazzarella</v>
          </cell>
          <cell r="M273" t="str">
            <v>781-338-3587</v>
          </cell>
          <cell r="N273" t="str">
            <v>smazzarella@doe.mass.edu</v>
          </cell>
        </row>
        <row r="274">
          <cell r="A274">
            <v>274</v>
          </cell>
          <cell r="B274" t="str">
            <v>08550000</v>
          </cell>
          <cell r="C274" t="str">
            <v>Old Colony Regional Vocational Technical</v>
          </cell>
          <cell r="D274" t="str">
            <v>Public School District</v>
          </cell>
          <cell r="E274" t="str">
            <v>Superintendent</v>
          </cell>
          <cell r="F274" t="str">
            <v>Aaron Polansky</v>
          </cell>
          <cell r="G274" t="str">
            <v>476 North Avenue</v>
          </cell>
          <cell r="H274">
            <v>0</v>
          </cell>
          <cell r="I274" t="str">
            <v>Rochester</v>
          </cell>
          <cell r="J274" t="str">
            <v>MA</v>
          </cell>
          <cell r="K274" t="str">
            <v>02770</v>
          </cell>
          <cell r="L274" t="str">
            <v>Michael Seymour</v>
          </cell>
          <cell r="M274" t="str">
            <v>781-338-3514</v>
          </cell>
          <cell r="N274" t="str">
            <v>mseymour@doe.mass.edu</v>
          </cell>
        </row>
        <row r="275">
          <cell r="A275">
            <v>275</v>
          </cell>
          <cell r="B275" t="str">
            <v>07400000</v>
          </cell>
          <cell r="C275" t="str">
            <v>Old Rochester</v>
          </cell>
          <cell r="D275" t="str">
            <v>Public School District</v>
          </cell>
          <cell r="E275" t="str">
            <v>Superintendent</v>
          </cell>
          <cell r="F275" t="str">
            <v>Douglas White</v>
          </cell>
          <cell r="G275" t="str">
            <v>135 Marion Rd</v>
          </cell>
          <cell r="H275">
            <v>0</v>
          </cell>
          <cell r="I275" t="str">
            <v>Mattapoisett</v>
          </cell>
          <cell r="J275" t="str">
            <v>MA</v>
          </cell>
          <cell r="K275" t="str">
            <v>02739</v>
          </cell>
          <cell r="L275" t="str">
            <v>Michael Seymour</v>
          </cell>
          <cell r="M275" t="str">
            <v>781-338-3514</v>
          </cell>
          <cell r="N275" t="str">
            <v>mseymour@doe.mass.edu</v>
          </cell>
        </row>
        <row r="276">
          <cell r="A276">
            <v>276</v>
          </cell>
          <cell r="B276" t="str">
            <v>35150000</v>
          </cell>
          <cell r="C276" t="str">
            <v>Old Sturbridge Academy Charter Public School (District)</v>
          </cell>
          <cell r="D276" t="str">
            <v>Charter District</v>
          </cell>
          <cell r="E276" t="str">
            <v>Charter School Leader</v>
          </cell>
          <cell r="F276" t="str">
            <v>Deb Friedman</v>
          </cell>
          <cell r="G276" t="str">
            <v>1 Old Sturbridge Village Road</v>
          </cell>
          <cell r="H276">
            <v>0</v>
          </cell>
          <cell r="I276" t="str">
            <v>Sturbridge</v>
          </cell>
          <cell r="J276" t="str">
            <v>MA</v>
          </cell>
          <cell r="K276" t="str">
            <v>01566</v>
          </cell>
          <cell r="L276" t="e">
            <v>#N/A</v>
          </cell>
          <cell r="M276" t="e">
            <v>#N/A</v>
          </cell>
          <cell r="N276" t="e">
            <v>#N/A</v>
          </cell>
        </row>
        <row r="277">
          <cell r="A277">
            <v>277</v>
          </cell>
          <cell r="B277" t="str">
            <v>02230000</v>
          </cell>
          <cell r="C277" t="str">
            <v>Orange</v>
          </cell>
          <cell r="D277" t="str">
            <v>Public School District</v>
          </cell>
          <cell r="E277" t="str">
            <v>Superintendent</v>
          </cell>
          <cell r="F277" t="str">
            <v>Tari Thomas</v>
          </cell>
          <cell r="G277" t="str">
            <v>507 S. Main Street</v>
          </cell>
          <cell r="H277" t="str">
            <v>P.O. Box 680</v>
          </cell>
          <cell r="I277" t="str">
            <v>Orange</v>
          </cell>
          <cell r="J277" t="str">
            <v>MA</v>
          </cell>
          <cell r="K277" t="str">
            <v>01364</v>
          </cell>
          <cell r="L277" t="str">
            <v>Alex Lilley</v>
          </cell>
          <cell r="M277" t="str">
            <v>781-338-6212</v>
          </cell>
          <cell r="N277" t="str">
            <v>alilley@doe.mass.edu</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Michael Seymour</v>
          </cell>
          <cell r="M278" t="str">
            <v>781-338-3514</v>
          </cell>
          <cell r="N278" t="str">
            <v>mseymour@doe.mass.edu</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Russ Fleming</v>
          </cell>
          <cell r="M279" t="str">
            <v>781-338-6259</v>
          </cell>
          <cell r="N279" t="str">
            <v>rfleming@doe.mass.edu</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Alex Lilley</v>
          </cell>
          <cell r="M280" t="str">
            <v>781-338-6212</v>
          </cell>
          <cell r="N280" t="str">
            <v>alilley@doe.mass.edu</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Alex Lilley</v>
          </cell>
          <cell r="M281" t="str">
            <v>781-338-6212</v>
          </cell>
          <cell r="N281" t="str">
            <v>alilley@doe.mass.edu</v>
          </cell>
        </row>
        <row r="282">
          <cell r="A282">
            <v>282</v>
          </cell>
          <cell r="B282" t="str">
            <v>35010000</v>
          </cell>
          <cell r="C282" t="str">
            <v>Paulo Freire Social Justice Charter School (District)</v>
          </cell>
          <cell r="D282" t="str">
            <v>Charter District</v>
          </cell>
          <cell r="E282" t="str">
            <v>Charter School Leader</v>
          </cell>
          <cell r="F282" t="str">
            <v>Isabelina Rodriguez</v>
          </cell>
          <cell r="G282" t="str">
            <v>161 Lower Westfield ROad</v>
          </cell>
          <cell r="H282">
            <v>0</v>
          </cell>
          <cell r="I282" t="str">
            <v>Holyoke</v>
          </cell>
          <cell r="J282" t="str">
            <v>MA</v>
          </cell>
          <cell r="K282" t="str">
            <v>01040</v>
          </cell>
          <cell r="L282" t="str">
            <v>Alex Lilley</v>
          </cell>
          <cell r="M282" t="str">
            <v>781-338-6212</v>
          </cell>
          <cell r="N282" t="str">
            <v>alilley@doe.mass.edu</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Michael Seymour</v>
          </cell>
          <cell r="M283" t="str">
            <v>781-338-3514</v>
          </cell>
          <cell r="N283" t="str">
            <v>mseymour@doe.mass.edu</v>
          </cell>
        </row>
        <row r="284">
          <cell r="A284">
            <v>284</v>
          </cell>
          <cell r="B284" t="str">
            <v>02300000</v>
          </cell>
          <cell r="C284" t="str">
            <v>Pelham</v>
          </cell>
          <cell r="D284" t="str">
            <v>Public School District</v>
          </cell>
          <cell r="E284" t="str">
            <v>Superintendent</v>
          </cell>
          <cell r="F284" t="str">
            <v>Michael Morris</v>
          </cell>
          <cell r="G284" t="str">
            <v>170 Chestnut Street</v>
          </cell>
          <cell r="H284" t="str">
            <v>Business Office</v>
          </cell>
          <cell r="I284" t="str">
            <v>Amherst</v>
          </cell>
          <cell r="J284" t="str">
            <v>MA</v>
          </cell>
          <cell r="K284" t="str">
            <v>01002</v>
          </cell>
          <cell r="L284" t="str">
            <v>Alex Lilley</v>
          </cell>
          <cell r="M284" t="str">
            <v>781-338-6212</v>
          </cell>
          <cell r="N284" t="str">
            <v>alilley@doe.mass.edu</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Sue Mazzarella</v>
          </cell>
          <cell r="M285" t="str">
            <v>781-338-3587</v>
          </cell>
          <cell r="N285" t="str">
            <v>smazzarella@doe.mass.edu</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Michael Seymour</v>
          </cell>
          <cell r="M286" t="str">
            <v>781-338-3514</v>
          </cell>
          <cell r="N286" t="str">
            <v>mseymour@doe.mass.edu</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Title I Office</v>
          </cell>
          <cell r="M287" t="str">
            <v>781-338-6230</v>
          </cell>
          <cell r="N287" t="str">
            <v>Petersham</v>
          </cell>
        </row>
        <row r="288">
          <cell r="A288">
            <v>288</v>
          </cell>
          <cell r="B288" t="str">
            <v>35080000</v>
          </cell>
          <cell r="C288" t="str">
            <v>Phoenix Academy Public Charter High School Springfield (District)</v>
          </cell>
          <cell r="D288" t="str">
            <v>Charter District</v>
          </cell>
          <cell r="E288" t="str">
            <v>Charter School Leader</v>
          </cell>
          <cell r="F288" t="str">
            <v>Beth Anderson</v>
          </cell>
          <cell r="G288" t="str">
            <v>65 Lincoln Street</v>
          </cell>
          <cell r="H288">
            <v>0</v>
          </cell>
          <cell r="I288" t="str">
            <v>Springfield</v>
          </cell>
          <cell r="J288" t="str">
            <v>MA</v>
          </cell>
          <cell r="K288" t="str">
            <v>01105</v>
          </cell>
          <cell r="L288" t="str">
            <v>Julia Foodman</v>
          </cell>
          <cell r="M288" t="str">
            <v>781-338-3577</v>
          </cell>
          <cell r="N288" t="str">
            <v>jfoodman@doe.mass.edu</v>
          </cell>
        </row>
        <row r="289">
          <cell r="A289">
            <v>289</v>
          </cell>
          <cell r="B289" t="str">
            <v>04930000</v>
          </cell>
          <cell r="C289" t="str">
            <v>Phoenix Charter Academy (District)</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Julia Foodman</v>
          </cell>
          <cell r="M289" t="str">
            <v>781-338-3577</v>
          </cell>
          <cell r="N289" t="str">
            <v>jfoodman@doe.mass.edu</v>
          </cell>
        </row>
        <row r="290">
          <cell r="A290">
            <v>290</v>
          </cell>
          <cell r="B290" t="str">
            <v>04940000</v>
          </cell>
          <cell r="C290" t="str">
            <v>Pioneer Charter School of Science (District)</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Julia Foodman</v>
          </cell>
          <cell r="M290" t="str">
            <v>781-338-3577</v>
          </cell>
          <cell r="N290" t="str">
            <v>jfoodman@doe.mass.edu</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Julia Foodman</v>
          </cell>
          <cell r="M291" t="str">
            <v>781-338-3577</v>
          </cell>
          <cell r="N291" t="str">
            <v>jfoodman@doe.mass.edu</v>
          </cell>
        </row>
        <row r="292">
          <cell r="A292">
            <v>292</v>
          </cell>
          <cell r="B292" t="str">
            <v>07500000</v>
          </cell>
          <cell r="C292" t="str">
            <v>Pioneer Valley</v>
          </cell>
          <cell r="D292" t="str">
            <v>Public School District</v>
          </cell>
          <cell r="E292" t="str">
            <v>Superintendent</v>
          </cell>
          <cell r="F292" t="str">
            <v>Ruth Miller</v>
          </cell>
          <cell r="G292" t="str">
            <v>168 Main Street</v>
          </cell>
          <cell r="H292">
            <v>0</v>
          </cell>
          <cell r="I292" t="str">
            <v>Northfield</v>
          </cell>
          <cell r="J292" t="str">
            <v>MA</v>
          </cell>
          <cell r="K292" t="str">
            <v>01360</v>
          </cell>
          <cell r="L292" t="str">
            <v>Alex Lilley</v>
          </cell>
          <cell r="M292" t="str">
            <v>781-338-6212</v>
          </cell>
          <cell r="N292" t="str">
            <v>alilley@doe.mass.edu</v>
          </cell>
        </row>
        <row r="293">
          <cell r="A293">
            <v>293</v>
          </cell>
          <cell r="B293" t="str">
            <v>04970000</v>
          </cell>
          <cell r="C293" t="str">
            <v>Pioneer Valley Chinese Immersion Charter (District)</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Alex Lilley</v>
          </cell>
          <cell r="M293" t="str">
            <v>781-338-6212</v>
          </cell>
          <cell r="N293" t="str">
            <v>alilley@doe.mass.edu</v>
          </cell>
        </row>
        <row r="294">
          <cell r="A294">
            <v>294</v>
          </cell>
          <cell r="B294" t="str">
            <v>04790000</v>
          </cell>
          <cell r="C294" t="str">
            <v>Pioneer Valley Performing Arts Charter Public (District)</v>
          </cell>
          <cell r="D294" t="str">
            <v>Charter District</v>
          </cell>
          <cell r="E294" t="str">
            <v>Charter School Leader</v>
          </cell>
          <cell r="F294" t="str">
            <v>Llama Maynard</v>
          </cell>
          <cell r="G294" t="str">
            <v>15 Mulligan Drive</v>
          </cell>
          <cell r="H294">
            <v>0</v>
          </cell>
          <cell r="I294" t="str">
            <v>South Hadley</v>
          </cell>
          <cell r="J294" t="str">
            <v>MA</v>
          </cell>
          <cell r="K294" t="str">
            <v>01075</v>
          </cell>
          <cell r="L294" t="str">
            <v>Alex Lilley</v>
          </cell>
          <cell r="M294" t="str">
            <v>781-338-6212</v>
          </cell>
          <cell r="N294" t="str">
            <v>alilley@doe.mass.edu</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Alex Lilley</v>
          </cell>
          <cell r="M295" t="str">
            <v>781-338-6212</v>
          </cell>
          <cell r="N295" t="str">
            <v>alilley@doe.mass.edu</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Sue Mazzarella</v>
          </cell>
          <cell r="M296" t="str">
            <v>781-338-3587</v>
          </cell>
          <cell r="N296" t="str">
            <v>smazzarella@doe.mass.edu</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Sue Mazzarella</v>
          </cell>
          <cell r="M297" t="str">
            <v>781-338-3587</v>
          </cell>
          <cell r="N297" t="str">
            <v>smazzarella@doe.mass.edu</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Sue Mazzarella</v>
          </cell>
          <cell r="M298" t="str">
            <v>781-338-3587</v>
          </cell>
          <cell r="N298" t="str">
            <v>smazzarella@doe.mass.edu</v>
          </cell>
        </row>
        <row r="299">
          <cell r="A299">
            <v>299</v>
          </cell>
          <cell r="B299" t="str">
            <v>04870000</v>
          </cell>
          <cell r="C299" t="str">
            <v>Prospect Hill Academy Charter (District)</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Julia Foodman</v>
          </cell>
          <cell r="M299" t="str">
            <v>781-338-3577</v>
          </cell>
          <cell r="N299" t="str">
            <v>jfoodman@doe.mass.edu</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Sue Mazzarella</v>
          </cell>
          <cell r="M300" t="str">
            <v>781-338-3587</v>
          </cell>
          <cell r="N300" t="str">
            <v>smazzarella@doe.mass.edu</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Russ Fleming</v>
          </cell>
          <cell r="M301" t="str">
            <v>781-338-6259</v>
          </cell>
          <cell r="N301" t="str">
            <v>rfleming@doe.mass.edu</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Russ Fleming</v>
          </cell>
          <cell r="M302" t="str">
            <v>781-338-6259</v>
          </cell>
          <cell r="N302" t="str">
            <v>rfleming@doe.mass.edu</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Sue Mazzarella</v>
          </cell>
          <cell r="M303" t="str">
            <v>781-338-3587</v>
          </cell>
          <cell r="N303" t="str">
            <v>smazzarella@doe.mass.edu</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Alex Lilley</v>
          </cell>
          <cell r="M304" t="str">
            <v>781-338-6212</v>
          </cell>
          <cell r="N304" t="str">
            <v>alilley@doe.mass.edu</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Sue Mazzarella</v>
          </cell>
          <cell r="M305" t="str">
            <v>781-338-3587</v>
          </cell>
          <cell r="N305" t="str">
            <v>smazzarella@doe.mass.edu</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Michael Seymour</v>
          </cell>
          <cell r="M306" t="str">
            <v>781-338-3514</v>
          </cell>
          <cell r="N306" t="str">
            <v>mseymour@doe.mass.edu</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Julia Foodman</v>
          </cell>
          <cell r="M307" t="str">
            <v>781-338-3577</v>
          </cell>
          <cell r="N307" t="str">
            <v>jfoodman@doe.mass.edu</v>
          </cell>
        </row>
        <row r="308">
          <cell r="A308">
            <v>308</v>
          </cell>
          <cell r="B308" t="str">
            <v>02490000</v>
          </cell>
          <cell r="C308" t="str">
            <v>Richmond</v>
          </cell>
          <cell r="D308" t="str">
            <v>Public School District</v>
          </cell>
          <cell r="E308" t="str">
            <v>Superintendent</v>
          </cell>
          <cell r="F308" t="str">
            <v>Peter Dillon</v>
          </cell>
          <cell r="G308" t="str">
            <v>1831 State Road</v>
          </cell>
          <cell r="H308">
            <v>0</v>
          </cell>
          <cell r="I308" t="str">
            <v>Richmond</v>
          </cell>
          <cell r="J308" t="str">
            <v>MA</v>
          </cell>
          <cell r="K308" t="str">
            <v>01254</v>
          </cell>
          <cell r="L308" t="str">
            <v>Alex Lilley</v>
          </cell>
          <cell r="M308" t="str">
            <v>781-338-6212</v>
          </cell>
          <cell r="N308" t="str">
            <v>alilley@doe.mass.edu</v>
          </cell>
        </row>
        <row r="309">
          <cell r="A309">
            <v>309</v>
          </cell>
          <cell r="B309" t="str">
            <v>04830000</v>
          </cell>
          <cell r="C309" t="str">
            <v>Rising Tide Charter Public (District)</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Sue Mazzarella</v>
          </cell>
          <cell r="M309" t="str">
            <v>781-338-3587</v>
          </cell>
          <cell r="N309" t="str">
            <v>smazzarella@doe.mass.edu</v>
          </cell>
        </row>
        <row r="310">
          <cell r="A310">
            <v>310</v>
          </cell>
          <cell r="B310" t="str">
            <v>04820000</v>
          </cell>
          <cell r="C310" t="str">
            <v>River Valley Charter (District)</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Michael Seymour</v>
          </cell>
          <cell r="M310" t="str">
            <v>781-338-3514</v>
          </cell>
          <cell r="N310" t="str">
            <v>mseymour@doe.mass.edu</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Michael Seymour</v>
          </cell>
          <cell r="M311" t="str">
            <v>781-338-3514</v>
          </cell>
          <cell r="N311" t="str">
            <v>mseymour@doe.mass.edu</v>
          </cell>
        </row>
        <row r="312">
          <cell r="A312">
            <v>312</v>
          </cell>
          <cell r="B312" t="str">
            <v>02510000</v>
          </cell>
          <cell r="C312" t="str">
            <v>Rockland</v>
          </cell>
          <cell r="D312" t="str">
            <v>Public School District</v>
          </cell>
          <cell r="E312" t="str">
            <v>Superintendent</v>
          </cell>
          <cell r="F312" t="str">
            <v>Alan Cron</v>
          </cell>
          <cell r="G312" t="str">
            <v>34 MacKinlay Way</v>
          </cell>
          <cell r="H312">
            <v>0</v>
          </cell>
          <cell r="I312" t="str">
            <v>Rockland</v>
          </cell>
          <cell r="J312" t="str">
            <v>MA</v>
          </cell>
          <cell r="K312" t="str">
            <v>02370</v>
          </cell>
          <cell r="L312" t="str">
            <v>Sue Mazzarella</v>
          </cell>
          <cell r="M312" t="str">
            <v>781-338-3587</v>
          </cell>
          <cell r="N312" t="str">
            <v>smazzarella@doe.mass.edu</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Michael Seymour</v>
          </cell>
          <cell r="M313" t="str">
            <v>781-338-3514</v>
          </cell>
          <cell r="N313" t="str">
            <v>mseymour@doe.mass.edu</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Alex Lilley</v>
          </cell>
          <cell r="M314" t="str">
            <v>781-338-6212</v>
          </cell>
          <cell r="N314" t="str">
            <v>alilley@doe.mass.edu</v>
          </cell>
        </row>
        <row r="315">
          <cell r="A315">
            <v>315</v>
          </cell>
          <cell r="B315" t="str">
            <v>04840000</v>
          </cell>
          <cell r="C315" t="str">
            <v>Roxbury Preparatory Charter (District)</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Julia Foodman</v>
          </cell>
          <cell r="M315" t="str">
            <v>781-338-3577</v>
          </cell>
          <cell r="N315" t="str">
            <v>jfoodman@doe.mass.edu</v>
          </cell>
        </row>
        <row r="316">
          <cell r="A316">
            <v>316</v>
          </cell>
          <cell r="B316" t="str">
            <v>04410000</v>
          </cell>
          <cell r="C316" t="str">
            <v>Sabis International Charter (District)</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Alex Lilley</v>
          </cell>
          <cell r="M316" t="str">
            <v>781-338-6212</v>
          </cell>
          <cell r="N316" t="str">
            <v>alilley@doe.mass.edu</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Michael Seymour</v>
          </cell>
          <cell r="M317" t="str">
            <v>781-338-3514</v>
          </cell>
          <cell r="N317" t="str">
            <v>mseymour@doe.mass.edu</v>
          </cell>
        </row>
        <row r="318">
          <cell r="A318">
            <v>318</v>
          </cell>
          <cell r="B318" t="str">
            <v>04850000</v>
          </cell>
          <cell r="C318" t="str">
            <v>Salem Academy Charter (District)</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Michael Seymour</v>
          </cell>
          <cell r="M318" t="str">
            <v>781-338-3514</v>
          </cell>
          <cell r="N318" t="str">
            <v>mseymour@doe.mass.edu</v>
          </cell>
        </row>
        <row r="319">
          <cell r="A319">
            <v>319</v>
          </cell>
          <cell r="B319" t="str">
            <v>02610000</v>
          </cell>
          <cell r="C319" t="str">
            <v>Sandwich</v>
          </cell>
          <cell r="D319" t="str">
            <v>Public School District</v>
          </cell>
          <cell r="E319" t="str">
            <v>Superintendent</v>
          </cell>
          <cell r="F319" t="str">
            <v>Pamela Gould</v>
          </cell>
          <cell r="G319" t="str">
            <v>33 Water Street</v>
          </cell>
          <cell r="H319">
            <v>0</v>
          </cell>
          <cell r="I319" t="str">
            <v>Sandwich</v>
          </cell>
          <cell r="J319" t="str">
            <v>MA</v>
          </cell>
          <cell r="K319" t="str">
            <v>02563</v>
          </cell>
          <cell r="L319" t="str">
            <v>Sue Mazzarella</v>
          </cell>
          <cell r="M319" t="str">
            <v>781-338-3587</v>
          </cell>
          <cell r="N319" t="str">
            <v>smazzarella@doe.mass.edu</v>
          </cell>
        </row>
        <row r="320">
          <cell r="A320">
            <v>320</v>
          </cell>
          <cell r="B320" t="str">
            <v>02620000</v>
          </cell>
          <cell r="C320" t="str">
            <v>Saugus</v>
          </cell>
          <cell r="D320" t="str">
            <v>Public School District</v>
          </cell>
          <cell r="E320" t="str">
            <v>Superintendent</v>
          </cell>
          <cell r="F320" t="str">
            <v>David DeRuosi</v>
          </cell>
          <cell r="G320" t="str">
            <v>23 Main Street</v>
          </cell>
          <cell r="H320">
            <v>0</v>
          </cell>
          <cell r="I320" t="str">
            <v>Saugus</v>
          </cell>
          <cell r="J320" t="str">
            <v>MA</v>
          </cell>
          <cell r="K320" t="str">
            <v>01906</v>
          </cell>
          <cell r="L320" t="str">
            <v>Julia Foodman</v>
          </cell>
          <cell r="M320" t="str">
            <v>781-338-3577</v>
          </cell>
          <cell r="N320" t="str">
            <v>jfoodman@doe.mass.edu</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Alex Lilley</v>
          </cell>
          <cell r="M321" t="str">
            <v>781-338-6212</v>
          </cell>
          <cell r="N321" t="str">
            <v>alilley@doe.mass.edu</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Sue Mazzarella</v>
          </cell>
          <cell r="M322" t="str">
            <v>781-338-3587</v>
          </cell>
          <cell r="N322" t="str">
            <v>smazzarella@doe.mass.edu</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Sue Mazzarella</v>
          </cell>
          <cell r="M323" t="str">
            <v>781-338-3587</v>
          </cell>
          <cell r="N323" t="str">
            <v>smazzarella@doe.mass.edu</v>
          </cell>
        </row>
        <row r="324">
          <cell r="A324">
            <v>324</v>
          </cell>
          <cell r="B324" t="str">
            <v>04860000</v>
          </cell>
          <cell r="C324" t="str">
            <v>Seven Hills Charter Public (District)</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Russ Fleming</v>
          </cell>
          <cell r="M324" t="str">
            <v>781-338-6259</v>
          </cell>
          <cell r="N324" t="str">
            <v>rfleming@doe.mass.edu</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Sue Mazzarella</v>
          </cell>
          <cell r="M325" t="str">
            <v>781-338-3587</v>
          </cell>
          <cell r="N325" t="str">
            <v>smazzarella@doe.mass.edu</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Michael Seymour</v>
          </cell>
          <cell r="M326" t="str">
            <v>781-338-3514</v>
          </cell>
          <cell r="N326" t="str">
            <v>mseymour@doe.mass.edu</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Julia Foodman</v>
          </cell>
          <cell r="M327" t="str">
            <v>781-338-3577</v>
          </cell>
          <cell r="N327" t="str">
            <v>jfoodman@doe.mass.edu</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Russ Fleming</v>
          </cell>
          <cell r="M328" t="str">
            <v>781-338-6259</v>
          </cell>
          <cell r="N328" t="str">
            <v>rfleming@doe.mass.edu</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Alex Lilley</v>
          </cell>
          <cell r="M329" t="str">
            <v>781-338-6212</v>
          </cell>
          <cell r="N329" t="str">
            <v>alilley@doe.mass.edu</v>
          </cell>
        </row>
        <row r="330">
          <cell r="A330">
            <v>330</v>
          </cell>
          <cell r="B330" t="str">
            <v>04770000</v>
          </cell>
          <cell r="C330" t="str">
            <v>Silver Hill Horace Mann Charter (District)</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Michael Seymour</v>
          </cell>
          <cell r="M330" t="str">
            <v>781-338-3514</v>
          </cell>
          <cell r="N330" t="str">
            <v>mseymour@doe.mass.edu</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Sue Mazzarella</v>
          </cell>
          <cell r="M331" t="str">
            <v>781-338-3587</v>
          </cell>
          <cell r="N331" t="str">
            <v>smazzarella@doe.mass.edu</v>
          </cell>
        </row>
        <row r="332">
          <cell r="A332">
            <v>332</v>
          </cell>
          <cell r="B332" t="str">
            <v>04740000</v>
          </cell>
          <cell r="C332" t="str">
            <v>Sizer School: A North Central Charter Essential (District)</v>
          </cell>
          <cell r="D332" t="str">
            <v>Charter District</v>
          </cell>
          <cell r="E332" t="str">
            <v>Charter School Leader</v>
          </cell>
          <cell r="F332" t="str">
            <v>Courtney Harter</v>
          </cell>
          <cell r="G332" t="str">
            <v>500 Rindge Road</v>
          </cell>
          <cell r="H332">
            <v>0</v>
          </cell>
          <cell r="I332" t="str">
            <v>Fitchburg</v>
          </cell>
          <cell r="J332" t="str">
            <v>MA</v>
          </cell>
          <cell r="K332" t="str">
            <v>01420</v>
          </cell>
          <cell r="L332" t="str">
            <v>Russ Fleming</v>
          </cell>
          <cell r="M332" t="str">
            <v>781-338-6259</v>
          </cell>
          <cell r="N332" t="str">
            <v>rfleming@doe.mass.edu</v>
          </cell>
        </row>
        <row r="333">
          <cell r="A333">
            <v>333</v>
          </cell>
          <cell r="B333" t="str">
            <v>02730000</v>
          </cell>
          <cell r="C333" t="str">
            <v>Somerset</v>
          </cell>
          <cell r="D333" t="str">
            <v>Public School District</v>
          </cell>
          <cell r="E333" t="str">
            <v>Superintendent</v>
          </cell>
          <cell r="F333" t="str">
            <v>Jeffrey Schoonover</v>
          </cell>
          <cell r="G333" t="str">
            <v>580 Whetstone Hill Road</v>
          </cell>
          <cell r="H333">
            <v>0</v>
          </cell>
          <cell r="I333" t="str">
            <v>Somerset</v>
          </cell>
          <cell r="J333" t="str">
            <v>MA</v>
          </cell>
          <cell r="K333" t="str">
            <v>02726</v>
          </cell>
          <cell r="L333" t="str">
            <v>Sue Mazzarella</v>
          </cell>
          <cell r="M333" t="str">
            <v>781-338-3587</v>
          </cell>
          <cell r="N333" t="str">
            <v>smazzarella@doe.mass.edu</v>
          </cell>
        </row>
        <row r="334">
          <cell r="A334">
            <v>334</v>
          </cell>
          <cell r="B334" t="str">
            <v>07630000</v>
          </cell>
          <cell r="C334" t="str">
            <v>Somerset Berkley Regional School District</v>
          </cell>
          <cell r="D334" t="str">
            <v>Public School District</v>
          </cell>
          <cell r="E334" t="str">
            <v>Superintendent</v>
          </cell>
          <cell r="F334" t="str">
            <v>Jeffrey Schoonover</v>
          </cell>
          <cell r="G334" t="str">
            <v>580 Whetstone Hill</v>
          </cell>
          <cell r="H334">
            <v>0</v>
          </cell>
          <cell r="I334" t="str">
            <v>Somerset</v>
          </cell>
          <cell r="J334" t="str">
            <v>MA</v>
          </cell>
          <cell r="K334" t="str">
            <v>02726</v>
          </cell>
          <cell r="L334" t="str">
            <v>Sue Mazzarella</v>
          </cell>
          <cell r="M334" t="str">
            <v>781-338-3587</v>
          </cell>
          <cell r="N334" t="str">
            <v>smazzarella@doe.mass.edu</v>
          </cell>
        </row>
        <row r="335">
          <cell r="A335">
            <v>335</v>
          </cell>
          <cell r="B335" t="str">
            <v>02740000</v>
          </cell>
          <cell r="C335" t="str">
            <v>Somerville</v>
          </cell>
          <cell r="D335" t="str">
            <v>Public School District</v>
          </cell>
          <cell r="E335" t="str">
            <v>Superintendent</v>
          </cell>
          <cell r="F335" t="str">
            <v>Mary Skipper</v>
          </cell>
          <cell r="G335" t="str">
            <v>8 Bonair Street</v>
          </cell>
          <cell r="H335">
            <v>0</v>
          </cell>
          <cell r="I335" t="str">
            <v>Somerville</v>
          </cell>
          <cell r="J335" t="str">
            <v>MA</v>
          </cell>
          <cell r="K335" t="str">
            <v>02145</v>
          </cell>
          <cell r="L335" t="str">
            <v>Julia Foodman</v>
          </cell>
          <cell r="M335" t="str">
            <v>781-338-3577</v>
          </cell>
          <cell r="N335" t="str">
            <v>jfoodman@doe.mass.edu</v>
          </cell>
        </row>
        <row r="336">
          <cell r="A336">
            <v>336</v>
          </cell>
          <cell r="B336" t="str">
            <v>02780000</v>
          </cell>
          <cell r="C336" t="str">
            <v>South Hadley</v>
          </cell>
          <cell r="D336" t="str">
            <v>Public School District</v>
          </cell>
          <cell r="E336" t="str">
            <v>Superintendent</v>
          </cell>
          <cell r="F336" t="str">
            <v>Nicholas Young</v>
          </cell>
          <cell r="G336" t="str">
            <v>116 Main Street</v>
          </cell>
          <cell r="H336">
            <v>0</v>
          </cell>
          <cell r="I336" t="str">
            <v>South Hadley</v>
          </cell>
          <cell r="J336" t="str">
            <v>MA</v>
          </cell>
          <cell r="K336" t="str">
            <v>01075</v>
          </cell>
          <cell r="L336" t="str">
            <v>Alex Lilley</v>
          </cell>
          <cell r="M336" t="str">
            <v>781-338-6212</v>
          </cell>
          <cell r="N336" t="str">
            <v>alilley@doe.mass.edu</v>
          </cell>
        </row>
        <row r="337">
          <cell r="A337">
            <v>337</v>
          </cell>
          <cell r="B337" t="str">
            <v>08290000</v>
          </cell>
          <cell r="C337" t="str">
            <v>South Middlesex Regional Vocational Technical</v>
          </cell>
          <cell r="D337" t="str">
            <v>Public School District</v>
          </cell>
          <cell r="E337" t="str">
            <v>Superintendent</v>
          </cell>
          <cell r="F337" t="str">
            <v>Jonathan Evans</v>
          </cell>
          <cell r="G337" t="str">
            <v>750 Winter Street</v>
          </cell>
          <cell r="H337">
            <v>0</v>
          </cell>
          <cell r="I337" t="str">
            <v>Framingham</v>
          </cell>
          <cell r="J337" t="str">
            <v>MA</v>
          </cell>
          <cell r="K337" t="str">
            <v>01702</v>
          </cell>
          <cell r="L337" t="str">
            <v>Julia Foodman</v>
          </cell>
          <cell r="M337" t="str">
            <v>781-338-3577</v>
          </cell>
          <cell r="N337" t="str">
            <v>jfoodman@doe.mass.edu</v>
          </cell>
        </row>
        <row r="338">
          <cell r="A338">
            <v>338</v>
          </cell>
          <cell r="B338" t="str">
            <v>04880000</v>
          </cell>
          <cell r="C338" t="str">
            <v>South Shore Charter Public (District)</v>
          </cell>
          <cell r="D338" t="str">
            <v>Charter District</v>
          </cell>
          <cell r="E338" t="str">
            <v>Charter School Leader</v>
          </cell>
          <cell r="F338" t="str">
            <v>Alicia Savage</v>
          </cell>
          <cell r="G338" t="str">
            <v>100 Longwater Circle</v>
          </cell>
          <cell r="H338">
            <v>0</v>
          </cell>
          <cell r="I338" t="str">
            <v>Norwell</v>
          </cell>
          <cell r="J338" t="str">
            <v>MA</v>
          </cell>
          <cell r="K338" t="str">
            <v>02061</v>
          </cell>
          <cell r="L338" t="str">
            <v>Sue Mazzarella</v>
          </cell>
          <cell r="M338" t="str">
            <v>781-338-3587</v>
          </cell>
          <cell r="N338" t="str">
            <v>smazzarella@doe.mass.edu</v>
          </cell>
        </row>
        <row r="339">
          <cell r="A339">
            <v>339</v>
          </cell>
          <cell r="B339" t="str">
            <v>08730000</v>
          </cell>
          <cell r="C339" t="str">
            <v>South Shore Regional Vocational Technical</v>
          </cell>
          <cell r="D339" t="str">
            <v>Public School District</v>
          </cell>
          <cell r="E339" t="str">
            <v>Superintendent</v>
          </cell>
          <cell r="F339" t="str">
            <v>Thomas Hickey</v>
          </cell>
          <cell r="G339" t="str">
            <v>476 Webster Street</v>
          </cell>
          <cell r="H339">
            <v>0</v>
          </cell>
          <cell r="I339" t="str">
            <v>Hanover</v>
          </cell>
          <cell r="J339" t="str">
            <v>MA</v>
          </cell>
          <cell r="K339" t="str">
            <v>02339</v>
          </cell>
          <cell r="L339" t="str">
            <v>Michael Seymour</v>
          </cell>
          <cell r="M339" t="str">
            <v>781-338-3514</v>
          </cell>
          <cell r="N339" t="str">
            <v>mseymour@doe.mass.edu</v>
          </cell>
        </row>
        <row r="340">
          <cell r="A340">
            <v>340</v>
          </cell>
          <cell r="B340" t="str">
            <v>02750000</v>
          </cell>
          <cell r="C340" t="str">
            <v>Southampton</v>
          </cell>
          <cell r="D340" t="str">
            <v>Public School District</v>
          </cell>
          <cell r="E340" t="str">
            <v>Superintendent</v>
          </cell>
          <cell r="F340" t="str">
            <v>Craig Jurgensen</v>
          </cell>
          <cell r="G340" t="str">
            <v>19 Stage Rd</v>
          </cell>
          <cell r="H340">
            <v>0</v>
          </cell>
          <cell r="I340" t="str">
            <v>Westhampton</v>
          </cell>
          <cell r="J340" t="str">
            <v>MA</v>
          </cell>
          <cell r="K340" t="str">
            <v>01027</v>
          </cell>
          <cell r="L340" t="str">
            <v>Alex Lilley</v>
          </cell>
          <cell r="M340" t="str">
            <v>781-338-6212</v>
          </cell>
          <cell r="N340" t="str">
            <v>alilley@doe.mass.edu</v>
          </cell>
        </row>
        <row r="341">
          <cell r="A341">
            <v>341</v>
          </cell>
          <cell r="B341" t="str">
            <v>02760000</v>
          </cell>
          <cell r="C341" t="str">
            <v>Southborough</v>
          </cell>
          <cell r="D341" t="str">
            <v>Public School District</v>
          </cell>
          <cell r="E341" t="str">
            <v>Superintendent</v>
          </cell>
          <cell r="F341" t="str">
            <v>Christine Johnson</v>
          </cell>
          <cell r="G341" t="str">
            <v>53 Parkerville Road</v>
          </cell>
          <cell r="H341">
            <v>0</v>
          </cell>
          <cell r="I341" t="str">
            <v>Southborough</v>
          </cell>
          <cell r="J341" t="str">
            <v>MA</v>
          </cell>
          <cell r="K341" t="str">
            <v>01772</v>
          </cell>
          <cell r="L341" t="str">
            <v>Russ Fleming</v>
          </cell>
          <cell r="M341" t="str">
            <v>781-338-6259</v>
          </cell>
          <cell r="N341" t="str">
            <v>rfleming@doe.mass.edu</v>
          </cell>
        </row>
        <row r="342">
          <cell r="A342">
            <v>342</v>
          </cell>
          <cell r="B342" t="str">
            <v>02770000</v>
          </cell>
          <cell r="C342" t="str">
            <v>Southbridge</v>
          </cell>
          <cell r="D342" t="str">
            <v>Public School District</v>
          </cell>
          <cell r="E342" t="str">
            <v>Superintendent</v>
          </cell>
          <cell r="F342" t="str">
            <v>Jessica Huizenga</v>
          </cell>
          <cell r="G342" t="str">
            <v>25 Cole Avenue</v>
          </cell>
          <cell r="H342">
            <v>0</v>
          </cell>
          <cell r="I342" t="str">
            <v>Southbridge</v>
          </cell>
          <cell r="J342" t="str">
            <v>MA</v>
          </cell>
          <cell r="K342" t="str">
            <v>01550</v>
          </cell>
          <cell r="L342" t="str">
            <v>Russ Fleming</v>
          </cell>
          <cell r="M342" t="str">
            <v>781-338-6259</v>
          </cell>
          <cell r="N342" t="str">
            <v>rfleming@doe.mass.edu</v>
          </cell>
        </row>
        <row r="343">
          <cell r="A343">
            <v>343</v>
          </cell>
          <cell r="B343" t="str">
            <v>08720000</v>
          </cell>
          <cell r="C343" t="str">
            <v>Southeastern Regional Vocational Technical</v>
          </cell>
          <cell r="D343" t="str">
            <v>Public School District</v>
          </cell>
          <cell r="E343" t="str">
            <v>Superintendent</v>
          </cell>
          <cell r="F343" t="str">
            <v>Luis Lopes</v>
          </cell>
          <cell r="G343" t="str">
            <v>250 Foundry Street</v>
          </cell>
          <cell r="H343">
            <v>0</v>
          </cell>
          <cell r="I343" t="str">
            <v>South Easton</v>
          </cell>
          <cell r="J343" t="str">
            <v>MA</v>
          </cell>
          <cell r="K343" t="str">
            <v>02375</v>
          </cell>
          <cell r="L343" t="str">
            <v>Michael Seymour</v>
          </cell>
          <cell r="M343" t="str">
            <v>781-338-3514</v>
          </cell>
          <cell r="N343" t="str">
            <v>mseymour@doe.mass.edu</v>
          </cell>
        </row>
        <row r="344">
          <cell r="A344">
            <v>344</v>
          </cell>
          <cell r="B344" t="str">
            <v>07650000</v>
          </cell>
          <cell r="C344" t="str">
            <v>Southern Berkshire</v>
          </cell>
          <cell r="D344" t="str">
            <v>Public School District</v>
          </cell>
          <cell r="E344" t="str">
            <v>Superintendent</v>
          </cell>
          <cell r="F344" t="str">
            <v>David Hastings</v>
          </cell>
          <cell r="G344" t="str">
            <v>PO BOX 339</v>
          </cell>
          <cell r="H344">
            <v>0</v>
          </cell>
          <cell r="I344" t="str">
            <v>Sheffield</v>
          </cell>
          <cell r="J344" t="str">
            <v>MA</v>
          </cell>
          <cell r="K344" t="str">
            <v>01257</v>
          </cell>
          <cell r="L344" t="str">
            <v>Alex Lilley</v>
          </cell>
          <cell r="M344" t="str">
            <v>781-338-6212</v>
          </cell>
          <cell r="N344" t="str">
            <v>alilley@doe.mass.edu</v>
          </cell>
        </row>
        <row r="345">
          <cell r="A345">
            <v>345</v>
          </cell>
          <cell r="B345" t="str">
            <v>08760000</v>
          </cell>
          <cell r="C345" t="str">
            <v>Southern Worcester County Regional Vocational Technical</v>
          </cell>
          <cell r="D345" t="str">
            <v>Public School District</v>
          </cell>
          <cell r="E345" t="str">
            <v>Superintendent</v>
          </cell>
          <cell r="F345" t="str">
            <v>John LaFleche</v>
          </cell>
          <cell r="G345" t="str">
            <v>57 Old Muggett Hill Road</v>
          </cell>
          <cell r="H345">
            <v>0</v>
          </cell>
          <cell r="I345" t="str">
            <v>Charlton</v>
          </cell>
          <cell r="J345" t="str">
            <v>MA</v>
          </cell>
          <cell r="K345" t="str">
            <v>01507</v>
          </cell>
          <cell r="L345" t="str">
            <v>Russ Fleming</v>
          </cell>
          <cell r="M345" t="str">
            <v>781-338-6259</v>
          </cell>
          <cell r="N345" t="str">
            <v>rfleming@doe.mass.edu</v>
          </cell>
        </row>
        <row r="346">
          <cell r="A346">
            <v>346</v>
          </cell>
          <cell r="B346" t="str">
            <v>07660000</v>
          </cell>
          <cell r="C346" t="str">
            <v>Southwick-Tolland-Granville Regional School District</v>
          </cell>
          <cell r="D346" t="str">
            <v>Public School District</v>
          </cell>
          <cell r="E346" t="str">
            <v>Superintendent</v>
          </cell>
          <cell r="F346" t="str">
            <v>Jennifer Willard</v>
          </cell>
          <cell r="G346" t="str">
            <v>86 Powder Mill Road</v>
          </cell>
          <cell r="H346">
            <v>0</v>
          </cell>
          <cell r="I346" t="str">
            <v>Southwick</v>
          </cell>
          <cell r="J346" t="str">
            <v>MA</v>
          </cell>
          <cell r="K346" t="str">
            <v>01077</v>
          </cell>
          <cell r="L346" t="str">
            <v>Alex Lilley</v>
          </cell>
          <cell r="M346" t="str">
            <v>781-338-6212</v>
          </cell>
          <cell r="N346" t="str">
            <v>alilley@doe.mass.edu</v>
          </cell>
        </row>
        <row r="347">
          <cell r="A347">
            <v>347</v>
          </cell>
          <cell r="B347" t="str">
            <v>07670000</v>
          </cell>
          <cell r="C347" t="str">
            <v>Spencer-E Brookfield</v>
          </cell>
          <cell r="D347" t="str">
            <v>Public School District</v>
          </cell>
          <cell r="E347" t="str">
            <v>Superintendent</v>
          </cell>
          <cell r="F347" t="str">
            <v>Nadine Crowe</v>
          </cell>
          <cell r="G347" t="str">
            <v>306 Main Street</v>
          </cell>
          <cell r="H347">
            <v>0</v>
          </cell>
          <cell r="I347" t="str">
            <v>Spencer</v>
          </cell>
          <cell r="J347" t="str">
            <v>MA</v>
          </cell>
          <cell r="K347" t="str">
            <v>01562</v>
          </cell>
          <cell r="L347" t="str">
            <v>Russ Fleming</v>
          </cell>
          <cell r="M347" t="str">
            <v>781-338-6259</v>
          </cell>
          <cell r="N347" t="str">
            <v>rfleming@doe.mass.edu</v>
          </cell>
        </row>
        <row r="348">
          <cell r="A348">
            <v>348</v>
          </cell>
          <cell r="B348" t="str">
            <v>02810000</v>
          </cell>
          <cell r="C348" t="str">
            <v>Springfield</v>
          </cell>
          <cell r="D348" t="str">
            <v>Public School District</v>
          </cell>
          <cell r="E348" t="str">
            <v>Superintendent</v>
          </cell>
          <cell r="F348" t="str">
            <v>Daniel Warwick</v>
          </cell>
          <cell r="G348" t="str">
            <v>1550 Main Street</v>
          </cell>
          <cell r="H348">
            <v>0</v>
          </cell>
          <cell r="I348" t="str">
            <v>Springfield</v>
          </cell>
          <cell r="J348" t="str">
            <v>MA</v>
          </cell>
          <cell r="K348" t="str">
            <v>01103</v>
          </cell>
          <cell r="L348" t="str">
            <v>Alex Lilley</v>
          </cell>
          <cell r="M348" t="str">
            <v>781-338-6212</v>
          </cell>
          <cell r="N348" t="str">
            <v>alilley@doe.mass.edu</v>
          </cell>
        </row>
        <row r="349">
          <cell r="A349">
            <v>349</v>
          </cell>
          <cell r="B349" t="str">
            <v>35100000</v>
          </cell>
          <cell r="C349" t="str">
            <v>Springfield Preparatory Charter School (District)</v>
          </cell>
          <cell r="D349" t="str">
            <v>Charter District</v>
          </cell>
          <cell r="E349" t="str">
            <v>Charter School Leader</v>
          </cell>
          <cell r="F349" t="str">
            <v>Bill Spirer</v>
          </cell>
          <cell r="G349" t="str">
            <v>370 Pine St.</v>
          </cell>
          <cell r="H349">
            <v>0</v>
          </cell>
          <cell r="I349" t="str">
            <v>Springfield</v>
          </cell>
          <cell r="J349" t="str">
            <v>MA</v>
          </cell>
          <cell r="K349" t="str">
            <v>01105</v>
          </cell>
          <cell r="L349" t="str">
            <v>Alex Lilley</v>
          </cell>
          <cell r="M349" t="str">
            <v>781-338-6212</v>
          </cell>
          <cell r="N349" t="str">
            <v>alilley@doe.mass.edu</v>
          </cell>
        </row>
        <row r="350">
          <cell r="A350">
            <v>350</v>
          </cell>
          <cell r="B350" t="str">
            <v>02840000</v>
          </cell>
          <cell r="C350" t="str">
            <v>Stoneham</v>
          </cell>
          <cell r="D350" t="str">
            <v>Public School District</v>
          </cell>
          <cell r="E350" t="str">
            <v>Superintendent</v>
          </cell>
          <cell r="F350" t="str">
            <v>Les Olson</v>
          </cell>
          <cell r="G350" t="str">
            <v>149 Franklin Street</v>
          </cell>
          <cell r="H350">
            <v>0</v>
          </cell>
          <cell r="I350" t="str">
            <v>Stoneham</v>
          </cell>
          <cell r="J350" t="str">
            <v>MA</v>
          </cell>
          <cell r="K350" t="str">
            <v>02180</v>
          </cell>
          <cell r="L350" t="str">
            <v>Michael Seymour</v>
          </cell>
          <cell r="M350" t="str">
            <v>781-338-3514</v>
          </cell>
          <cell r="N350" t="str">
            <v>mseymour@doe.mass.edu</v>
          </cell>
        </row>
        <row r="351">
          <cell r="A351">
            <v>351</v>
          </cell>
          <cell r="B351" t="str">
            <v>02850000</v>
          </cell>
          <cell r="C351" t="str">
            <v>Stoughton</v>
          </cell>
          <cell r="D351" t="str">
            <v>Public School District</v>
          </cell>
          <cell r="E351" t="str">
            <v>Superintendent</v>
          </cell>
          <cell r="F351" t="str">
            <v>Marguerite Rizzi</v>
          </cell>
          <cell r="G351" t="str">
            <v>232 Pearl Street</v>
          </cell>
          <cell r="H351">
            <v>0</v>
          </cell>
          <cell r="I351" t="str">
            <v>Stoughton</v>
          </cell>
          <cell r="J351" t="str">
            <v>MA</v>
          </cell>
          <cell r="K351" t="str">
            <v>02072</v>
          </cell>
          <cell r="L351" t="str">
            <v>Sue Mazzarella</v>
          </cell>
          <cell r="M351" t="str">
            <v>781-338-3587</v>
          </cell>
          <cell r="N351" t="str">
            <v>smazzarella@doe.mass.edu</v>
          </cell>
        </row>
        <row r="352">
          <cell r="A352">
            <v>352</v>
          </cell>
          <cell r="B352" t="str">
            <v>02870000</v>
          </cell>
          <cell r="C352" t="str">
            <v>Sturbridge</v>
          </cell>
          <cell r="D352" t="str">
            <v>Public School District</v>
          </cell>
          <cell r="E352" t="str">
            <v>Superintendent</v>
          </cell>
          <cell r="F352" t="str">
            <v>Erin Nosek</v>
          </cell>
          <cell r="G352" t="str">
            <v>320 Brookfield Rd</v>
          </cell>
          <cell r="H352">
            <v>0</v>
          </cell>
          <cell r="I352" t="str">
            <v>Fiskdale</v>
          </cell>
          <cell r="J352" t="str">
            <v>MA</v>
          </cell>
          <cell r="K352" t="str">
            <v>01518</v>
          </cell>
          <cell r="L352" t="str">
            <v>Russ Fleming</v>
          </cell>
          <cell r="M352" t="str">
            <v>781-338-6259</v>
          </cell>
          <cell r="N352" t="str">
            <v>rfleming@doe.mass.edu</v>
          </cell>
        </row>
        <row r="353">
          <cell r="A353">
            <v>353</v>
          </cell>
          <cell r="B353" t="str">
            <v>04890000</v>
          </cell>
          <cell r="C353" t="str">
            <v>Sturgis Charter Public (District)</v>
          </cell>
          <cell r="D353" t="str">
            <v>Charter District</v>
          </cell>
          <cell r="E353" t="str">
            <v>Charter School Leader</v>
          </cell>
          <cell r="F353" t="str">
            <v>Paul Marble</v>
          </cell>
          <cell r="G353" t="str">
            <v>427 Main Street</v>
          </cell>
          <cell r="H353">
            <v>0</v>
          </cell>
          <cell r="I353" t="str">
            <v>Hyannis</v>
          </cell>
          <cell r="J353" t="str">
            <v>MA</v>
          </cell>
          <cell r="K353" t="str">
            <v>02601</v>
          </cell>
          <cell r="L353" t="str">
            <v>Title I Office</v>
          </cell>
          <cell r="M353" t="str">
            <v>781-338-6230</v>
          </cell>
          <cell r="N353" t="str">
            <v>Sturgis Charter Public (District)</v>
          </cell>
        </row>
        <row r="354">
          <cell r="A354">
            <v>354</v>
          </cell>
          <cell r="B354" t="str">
            <v>02880000</v>
          </cell>
          <cell r="C354" t="str">
            <v>Sudbury</v>
          </cell>
          <cell r="D354" t="str">
            <v>Public School District</v>
          </cell>
          <cell r="E354" t="str">
            <v>Superintendent</v>
          </cell>
          <cell r="F354" t="str">
            <v>Anne Wilson</v>
          </cell>
          <cell r="G354" t="str">
            <v>40 Fairbank Road</v>
          </cell>
          <cell r="H354">
            <v>0</v>
          </cell>
          <cell r="I354" t="str">
            <v>Sudbury</v>
          </cell>
          <cell r="J354" t="str">
            <v>MA</v>
          </cell>
          <cell r="K354" t="str">
            <v>01776</v>
          </cell>
          <cell r="L354" t="str">
            <v>Julia Foodman</v>
          </cell>
          <cell r="M354" t="str">
            <v>781-338-3577</v>
          </cell>
          <cell r="N354" t="str">
            <v>jfoodman@doe.mass.edu</v>
          </cell>
        </row>
        <row r="355">
          <cell r="A355">
            <v>355</v>
          </cell>
          <cell r="B355" t="str">
            <v>02890000</v>
          </cell>
          <cell r="C355" t="str">
            <v>Sunderland</v>
          </cell>
          <cell r="D355" t="str">
            <v>Public School District</v>
          </cell>
          <cell r="E355" t="str">
            <v>Superintendent</v>
          </cell>
          <cell r="F355" t="str">
            <v>Lynn Carey</v>
          </cell>
          <cell r="G355" t="str">
            <v>113 North Main Street, Office C101</v>
          </cell>
          <cell r="H355">
            <v>0</v>
          </cell>
          <cell r="I355" t="str">
            <v>South Deerfield</v>
          </cell>
          <cell r="J355" t="str">
            <v>MA</v>
          </cell>
          <cell r="K355" t="str">
            <v>01373</v>
          </cell>
          <cell r="L355" t="str">
            <v>Alex Lilley</v>
          </cell>
          <cell r="M355" t="str">
            <v>781-338-6212</v>
          </cell>
          <cell r="N355" t="str">
            <v>alilley@doe.mass.edu</v>
          </cell>
        </row>
        <row r="356">
          <cell r="A356">
            <v>356</v>
          </cell>
          <cell r="B356" t="str">
            <v>02900000</v>
          </cell>
          <cell r="C356" t="str">
            <v>Sutton</v>
          </cell>
          <cell r="D356" t="str">
            <v>Public School District</v>
          </cell>
          <cell r="E356" t="str">
            <v>Superintendent</v>
          </cell>
          <cell r="F356" t="str">
            <v>Theodore Friend</v>
          </cell>
          <cell r="G356" t="str">
            <v>383 Boston Rd</v>
          </cell>
          <cell r="H356">
            <v>0</v>
          </cell>
          <cell r="I356" t="str">
            <v>Sutton</v>
          </cell>
          <cell r="J356" t="str">
            <v>MA</v>
          </cell>
          <cell r="K356" t="str">
            <v>01590</v>
          </cell>
          <cell r="L356" t="str">
            <v>Russ Fleming</v>
          </cell>
          <cell r="M356" t="str">
            <v>781-338-6259</v>
          </cell>
          <cell r="N356" t="str">
            <v>rfleming@doe.mass.edu</v>
          </cell>
        </row>
        <row r="357">
          <cell r="A357">
            <v>357</v>
          </cell>
          <cell r="B357" t="str">
            <v>02910000</v>
          </cell>
          <cell r="C357" t="str">
            <v>Swampscott</v>
          </cell>
          <cell r="D357" t="str">
            <v>Public School District</v>
          </cell>
          <cell r="E357" t="str">
            <v>Superintendent</v>
          </cell>
          <cell r="F357" t="str">
            <v>Pamela Angelakis</v>
          </cell>
          <cell r="G357" t="str">
            <v>207 Forest Avenue</v>
          </cell>
          <cell r="H357">
            <v>0</v>
          </cell>
          <cell r="I357" t="str">
            <v>Swampscott</v>
          </cell>
          <cell r="J357" t="str">
            <v>MA</v>
          </cell>
          <cell r="K357" t="str">
            <v>01907</v>
          </cell>
          <cell r="L357" t="str">
            <v>Michael Seymour</v>
          </cell>
          <cell r="M357" t="str">
            <v>781-338-3514</v>
          </cell>
          <cell r="N357" t="str">
            <v>mseymour@doe.mass.edu</v>
          </cell>
        </row>
        <row r="358">
          <cell r="A358">
            <v>358</v>
          </cell>
          <cell r="B358" t="str">
            <v>02920000</v>
          </cell>
          <cell r="C358" t="str">
            <v>Swansea</v>
          </cell>
          <cell r="D358" t="str">
            <v>Public School District</v>
          </cell>
          <cell r="E358" t="str">
            <v>Superintendent</v>
          </cell>
          <cell r="F358" t="str">
            <v>John Robidoux</v>
          </cell>
          <cell r="G358" t="str">
            <v>1 Gardners Neck Road</v>
          </cell>
          <cell r="H358">
            <v>0</v>
          </cell>
          <cell r="I358" t="str">
            <v>Swansea</v>
          </cell>
          <cell r="J358" t="str">
            <v>MA</v>
          </cell>
          <cell r="K358" t="str">
            <v>02777</v>
          </cell>
          <cell r="L358" t="str">
            <v>Sue Mazzarella</v>
          </cell>
          <cell r="M358" t="str">
            <v>781-338-3587</v>
          </cell>
          <cell r="N358" t="str">
            <v>smazzarella@doe.mass.edu</v>
          </cell>
        </row>
        <row r="359">
          <cell r="A359">
            <v>359</v>
          </cell>
          <cell r="B359" t="str">
            <v>39020000</v>
          </cell>
          <cell r="C359" t="str">
            <v>TEC Connections Academy Commonwealth Virtual School District</v>
          </cell>
          <cell r="D359" t="str">
            <v>Public School District</v>
          </cell>
          <cell r="E359" t="str">
            <v>Superintendent</v>
          </cell>
          <cell r="F359" t="str">
            <v>Adam Goldberg</v>
          </cell>
          <cell r="G359" t="str">
            <v>141 Mansion Drive</v>
          </cell>
          <cell r="H359">
            <v>0</v>
          </cell>
          <cell r="I359" t="str">
            <v>East Walpole</v>
          </cell>
          <cell r="J359" t="str">
            <v>MA</v>
          </cell>
          <cell r="K359" t="str">
            <v>02032</v>
          </cell>
          <cell r="L359" t="str">
            <v>Julia Foodman</v>
          </cell>
          <cell r="M359" t="str">
            <v>781-338-3577</v>
          </cell>
          <cell r="N359" t="str">
            <v>jfoodman@doe.mass.edu</v>
          </cell>
        </row>
        <row r="360">
          <cell r="A360">
            <v>360</v>
          </cell>
          <cell r="B360" t="str">
            <v>07700000</v>
          </cell>
          <cell r="C360" t="str">
            <v>Tantasqua</v>
          </cell>
          <cell r="D360" t="str">
            <v>Public School District</v>
          </cell>
          <cell r="E360" t="str">
            <v>Superintendent</v>
          </cell>
          <cell r="F360" t="str">
            <v>Erin Nosek</v>
          </cell>
          <cell r="G360" t="str">
            <v>320A Brookfield Rd</v>
          </cell>
          <cell r="H360">
            <v>0</v>
          </cell>
          <cell r="I360" t="str">
            <v>Fiskdale</v>
          </cell>
          <cell r="J360" t="str">
            <v>MA</v>
          </cell>
          <cell r="K360" t="str">
            <v>01518</v>
          </cell>
          <cell r="L360" t="str">
            <v>Russ Fleming</v>
          </cell>
          <cell r="M360" t="str">
            <v>781-338-6259</v>
          </cell>
          <cell r="N360" t="str">
            <v>rfleming@doe.mass.edu</v>
          </cell>
        </row>
        <row r="361">
          <cell r="A361">
            <v>361</v>
          </cell>
          <cell r="B361" t="str">
            <v>02930000</v>
          </cell>
          <cell r="C361" t="str">
            <v>Taunton</v>
          </cell>
          <cell r="D361" t="str">
            <v>Public School District</v>
          </cell>
          <cell r="E361" t="str">
            <v>Superintendent</v>
          </cell>
          <cell r="F361" t="str">
            <v>Julie Hackett</v>
          </cell>
          <cell r="G361" t="str">
            <v>215 Harris Street</v>
          </cell>
          <cell r="H361">
            <v>0</v>
          </cell>
          <cell r="I361" t="str">
            <v>Taunton</v>
          </cell>
          <cell r="J361" t="str">
            <v>MA</v>
          </cell>
          <cell r="K361" t="str">
            <v>02780</v>
          </cell>
          <cell r="L361" t="str">
            <v>Michael Seymour</v>
          </cell>
          <cell r="M361" t="str">
            <v>781-338-3514</v>
          </cell>
          <cell r="N361" t="str">
            <v>mseymour@doe.mass.edu</v>
          </cell>
        </row>
        <row r="362">
          <cell r="A362">
            <v>362</v>
          </cell>
          <cell r="B362" t="str">
            <v>02950000</v>
          </cell>
          <cell r="C362" t="str">
            <v>Tewksbury</v>
          </cell>
          <cell r="D362" t="str">
            <v>Public School District</v>
          </cell>
          <cell r="E362" t="str">
            <v>Superintendent</v>
          </cell>
          <cell r="F362" t="str">
            <v>Christopher Malone</v>
          </cell>
          <cell r="G362" t="str">
            <v>139 Pleasant Street</v>
          </cell>
          <cell r="H362">
            <v>0</v>
          </cell>
          <cell r="I362" t="str">
            <v>Tewksbury</v>
          </cell>
          <cell r="J362" t="str">
            <v>MA</v>
          </cell>
          <cell r="K362" t="str">
            <v>01876</v>
          </cell>
          <cell r="L362" t="str">
            <v>Michael Seymour</v>
          </cell>
          <cell r="M362" t="str">
            <v>781-338-3514</v>
          </cell>
          <cell r="N362" t="str">
            <v>mseymour@doe.mass.edu</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Sue Mazzarella</v>
          </cell>
          <cell r="M363" t="str">
            <v>781-338-3587</v>
          </cell>
          <cell r="N363" t="str">
            <v>smazzarella@doe.mass.edu</v>
          </cell>
        </row>
        <row r="364">
          <cell r="A364">
            <v>364</v>
          </cell>
          <cell r="B364" t="str">
            <v>02980000</v>
          </cell>
          <cell r="C364" t="str">
            <v>Topsfield</v>
          </cell>
          <cell r="D364" t="str">
            <v>Public School District</v>
          </cell>
          <cell r="E364" t="str">
            <v>Superintendent</v>
          </cell>
          <cell r="F364" t="str">
            <v>Scott Morrison</v>
          </cell>
          <cell r="G364" t="str">
            <v>28 Middleton Road</v>
          </cell>
          <cell r="H364">
            <v>0</v>
          </cell>
          <cell r="I364" t="str">
            <v>Boxford</v>
          </cell>
          <cell r="J364" t="str">
            <v>MA</v>
          </cell>
          <cell r="K364" t="str">
            <v>01921</v>
          </cell>
          <cell r="L364" t="str">
            <v>Michael Seymour</v>
          </cell>
          <cell r="M364" t="str">
            <v>781-338-3514</v>
          </cell>
          <cell r="N364" t="str">
            <v>mseymour@doe.mass.edu</v>
          </cell>
        </row>
        <row r="365">
          <cell r="A365">
            <v>365</v>
          </cell>
          <cell r="B365" t="str">
            <v>08780000</v>
          </cell>
          <cell r="C365" t="str">
            <v>Tri-County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Michael Seymour</v>
          </cell>
          <cell r="M365" t="str">
            <v>781-338-3514</v>
          </cell>
          <cell r="N365" t="str">
            <v>mseymour@doe.mass.edu</v>
          </cell>
        </row>
        <row r="366">
          <cell r="A366">
            <v>366</v>
          </cell>
          <cell r="B366" t="str">
            <v>07730000</v>
          </cell>
          <cell r="C366" t="str">
            <v>Triton</v>
          </cell>
          <cell r="D366" t="str">
            <v>Public School District</v>
          </cell>
          <cell r="E366" t="str">
            <v>Superintendent</v>
          </cell>
          <cell r="F366" t="str">
            <v>Brian Forget</v>
          </cell>
          <cell r="G366" t="str">
            <v>112 Elm Street</v>
          </cell>
          <cell r="H366">
            <v>0</v>
          </cell>
          <cell r="I366" t="str">
            <v>Byfield</v>
          </cell>
          <cell r="J366" t="str">
            <v>MA</v>
          </cell>
          <cell r="K366" t="str">
            <v>01922</v>
          </cell>
          <cell r="L366" t="str">
            <v>Michael Seymour</v>
          </cell>
          <cell r="M366" t="str">
            <v>781-338-3514</v>
          </cell>
          <cell r="N366" t="str">
            <v>mseymour@doe.mass.edu</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Sue Mazzarella</v>
          </cell>
          <cell r="M367" t="str">
            <v>781-338-3587</v>
          </cell>
          <cell r="N367" t="str">
            <v>smazzarella@doe.mass.edu</v>
          </cell>
        </row>
        <row r="368">
          <cell r="A368">
            <v>368</v>
          </cell>
          <cell r="B368" t="str">
            <v>03010000</v>
          </cell>
          <cell r="C368" t="str">
            <v>Tyngsborough</v>
          </cell>
          <cell r="D368" t="str">
            <v>Public School District</v>
          </cell>
          <cell r="E368" t="str">
            <v>Superintendent</v>
          </cell>
          <cell r="F368" t="str">
            <v>Michael Flanagan</v>
          </cell>
          <cell r="G368" t="str">
            <v>50 Norris Rd</v>
          </cell>
          <cell r="H368">
            <v>0</v>
          </cell>
          <cell r="I368" t="str">
            <v>Tyngsborough</v>
          </cell>
          <cell r="J368" t="str">
            <v>MA</v>
          </cell>
          <cell r="K368" t="str">
            <v>01879</v>
          </cell>
          <cell r="L368" t="str">
            <v>Michael Seymour</v>
          </cell>
          <cell r="M368" t="str">
            <v>781-338-3514</v>
          </cell>
          <cell r="N368" t="str">
            <v>mseymour@doe.mass.edu</v>
          </cell>
        </row>
        <row r="369">
          <cell r="A369">
            <v>369</v>
          </cell>
          <cell r="B369" t="str">
            <v>04800000</v>
          </cell>
          <cell r="C369" t="str">
            <v>UP Academy Charter School of Boston (District)</v>
          </cell>
          <cell r="D369" t="str">
            <v>Charter District</v>
          </cell>
          <cell r="E369" t="str">
            <v>Charter School Leader</v>
          </cell>
          <cell r="F369" t="str">
            <v>Nicole Dorn</v>
          </cell>
          <cell r="G369" t="str">
            <v>215 Dorchester Street</v>
          </cell>
          <cell r="H369">
            <v>0</v>
          </cell>
          <cell r="I369" t="str">
            <v>Boston</v>
          </cell>
          <cell r="J369" t="str">
            <v>MA</v>
          </cell>
          <cell r="K369" t="str">
            <v>02127</v>
          </cell>
          <cell r="L369" t="str">
            <v>Julia Foodman</v>
          </cell>
          <cell r="M369" t="str">
            <v>781-338-3577</v>
          </cell>
          <cell r="N369" t="str">
            <v>jfoodman@doe.mass.edu</v>
          </cell>
        </row>
        <row r="370">
          <cell r="A370">
            <v>370</v>
          </cell>
          <cell r="B370" t="str">
            <v>35050000</v>
          </cell>
          <cell r="C370" t="str">
            <v>UP Academy Charter School of Dorchester (District)</v>
          </cell>
          <cell r="D370" t="str">
            <v>Charter District</v>
          </cell>
          <cell r="E370" t="str">
            <v>Charter School Leader</v>
          </cell>
          <cell r="F370" t="str">
            <v>Nicole Dorn</v>
          </cell>
          <cell r="G370" t="str">
            <v>35 Westville Street</v>
          </cell>
          <cell r="H370">
            <v>0</v>
          </cell>
          <cell r="I370" t="str">
            <v>Boston</v>
          </cell>
          <cell r="J370" t="str">
            <v>MA</v>
          </cell>
          <cell r="K370" t="str">
            <v>02124</v>
          </cell>
          <cell r="L370" t="str">
            <v>Julia Foodman</v>
          </cell>
          <cell r="M370" t="str">
            <v>781-338-3577</v>
          </cell>
          <cell r="N370" t="str">
            <v>jfoodman@doe.mass.edu</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Sue Mazzarella</v>
          </cell>
          <cell r="M371" t="str">
            <v>781-338-3587</v>
          </cell>
          <cell r="N371" t="str">
            <v>smazzarella@doe.mass.edu</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Michael Seymour</v>
          </cell>
          <cell r="M372" t="str">
            <v>781-338-3514</v>
          </cell>
          <cell r="N372" t="str">
            <v>mseymour@doe.mass.edu</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Russ Fleming</v>
          </cell>
          <cell r="M373" t="str">
            <v>781-338-6259</v>
          </cell>
          <cell r="N373" t="str">
            <v>rfleming@doe.mass.edu</v>
          </cell>
        </row>
        <row r="374">
          <cell r="A374">
            <v>374</v>
          </cell>
          <cell r="B374" t="str">
            <v>04980000</v>
          </cell>
          <cell r="C374" t="str">
            <v>Veritas Preparatory Charter School (District)</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Alex Lilley</v>
          </cell>
          <cell r="M374" t="str">
            <v>781-338-6212</v>
          </cell>
          <cell r="N374" t="str">
            <v>alilley@doe.mass.edu</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Russ Fleming</v>
          </cell>
          <cell r="M375" t="str">
            <v>781-338-6259</v>
          </cell>
          <cell r="N375" t="str">
            <v>rfleming@doe.mass.edu</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Michael Seymour</v>
          </cell>
          <cell r="M376" t="str">
            <v>781-338-3514</v>
          </cell>
          <cell r="N376" t="str">
            <v>mseymour@doe.mass.edu</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Alex Lilley</v>
          </cell>
          <cell r="M377" t="str">
            <v>781-338-6212</v>
          </cell>
          <cell r="N377" t="str">
            <v>alilley@doe.mass.edu</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Julia Foodman</v>
          </cell>
          <cell r="M378" t="str">
            <v>781-338-3577</v>
          </cell>
          <cell r="N378" t="str">
            <v>jfoodman@doe.mass.edu</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Julia Foodman</v>
          </cell>
          <cell r="M379" t="str">
            <v>781-338-3577</v>
          </cell>
          <cell r="N379" t="str">
            <v>jfoodman@doe.mass.edu</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Alex Lilley</v>
          </cell>
          <cell r="M380" t="str">
            <v>781-338-6212</v>
          </cell>
          <cell r="N380" t="str">
            <v>alilley@doe.mass.edu</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Sue Mazzarella</v>
          </cell>
          <cell r="M381" t="str">
            <v>781-338-3587</v>
          </cell>
          <cell r="N381" t="str">
            <v>smazzarella@doe.mass.edu</v>
          </cell>
        </row>
        <row r="382">
          <cell r="A382">
            <v>382</v>
          </cell>
          <cell r="B382" t="str">
            <v>03140000</v>
          </cell>
          <cell r="C382" t="str">
            <v>Watertown</v>
          </cell>
          <cell r="D382" t="str">
            <v>Public School District</v>
          </cell>
          <cell r="E382" t="str">
            <v>Superintendent</v>
          </cell>
          <cell r="F382" t="str">
            <v>John Brackett</v>
          </cell>
          <cell r="G382" t="str">
            <v>30 Common Street</v>
          </cell>
          <cell r="H382">
            <v>0</v>
          </cell>
          <cell r="I382" t="str">
            <v>Watertown</v>
          </cell>
          <cell r="J382" t="str">
            <v>MA</v>
          </cell>
          <cell r="K382" t="str">
            <v>02472</v>
          </cell>
          <cell r="L382" t="str">
            <v>Julia Foodman</v>
          </cell>
          <cell r="M382" t="str">
            <v>781-338-3577</v>
          </cell>
          <cell r="N382" t="str">
            <v>jfoodman@doe.mass.edu</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Julia Foodman</v>
          </cell>
          <cell r="M383" t="str">
            <v>781-338-3577</v>
          </cell>
          <cell r="N383" t="str">
            <v>jfoodman@doe.mass.edu</v>
          </cell>
        </row>
        <row r="384">
          <cell r="A384">
            <v>384</v>
          </cell>
          <cell r="B384" t="str">
            <v>03160000</v>
          </cell>
          <cell r="C384" t="str">
            <v>Webster</v>
          </cell>
          <cell r="D384" t="str">
            <v>Public School District</v>
          </cell>
          <cell r="E384" t="str">
            <v>Superintendent</v>
          </cell>
          <cell r="F384" t="str">
            <v>Richard Lind</v>
          </cell>
          <cell r="G384" t="str">
            <v>41 East Main Street</v>
          </cell>
          <cell r="H384">
            <v>0</v>
          </cell>
          <cell r="I384" t="str">
            <v>Webster</v>
          </cell>
          <cell r="J384" t="str">
            <v>MA</v>
          </cell>
          <cell r="K384" t="str">
            <v>01570</v>
          </cell>
          <cell r="L384" t="str">
            <v>Russ Fleming</v>
          </cell>
          <cell r="M384" t="str">
            <v>781-338-6259</v>
          </cell>
          <cell r="N384" t="str">
            <v>rfleming@doe.mass.edu</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Julia Foodman</v>
          </cell>
          <cell r="M385" t="str">
            <v>781-338-3577</v>
          </cell>
          <cell r="N385" t="str">
            <v>jfoodman@doe.mass.edu</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Michael Seymour</v>
          </cell>
          <cell r="M386" t="str">
            <v>781-338-3514</v>
          </cell>
          <cell r="N386" t="str">
            <v>mseymour@doe.mass.edu</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Russ Fleming</v>
          </cell>
          <cell r="M387" t="str">
            <v>781-338-6259</v>
          </cell>
          <cell r="N387" t="str">
            <v>rfleming@doe.mass.edu</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Sue Mazzarella</v>
          </cell>
          <cell r="M388" t="str">
            <v>781-338-3587</v>
          </cell>
          <cell r="N388" t="str">
            <v>smazzarella@doe.mass.edu</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Alex Lilley</v>
          </cell>
          <cell r="M389" t="str">
            <v>781-338-6212</v>
          </cell>
          <cell r="N389" t="str">
            <v>alilley@doe.mass.edu</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Russ Fleming</v>
          </cell>
          <cell r="M390" t="str">
            <v>781-338-6259</v>
          </cell>
          <cell r="N390" t="str">
            <v>rfleming@doe.mass.edu</v>
          </cell>
        </row>
        <row r="391">
          <cell r="A391">
            <v>391</v>
          </cell>
          <cell r="B391" t="str">
            <v>03250000</v>
          </cell>
          <cell r="C391" t="str">
            <v>Westfield</v>
          </cell>
          <cell r="D391" t="str">
            <v>Public School District</v>
          </cell>
          <cell r="E391" t="str">
            <v>Superintendent</v>
          </cell>
          <cell r="F391" t="str">
            <v>Stefan Czaporowski</v>
          </cell>
          <cell r="G391" t="str">
            <v>94 North Elm Street</v>
          </cell>
          <cell r="H391" t="str">
            <v>Suite 101</v>
          </cell>
          <cell r="I391" t="str">
            <v>Westfield</v>
          </cell>
          <cell r="J391" t="str">
            <v>MA</v>
          </cell>
          <cell r="K391" t="str">
            <v>01085</v>
          </cell>
          <cell r="L391" t="str">
            <v>Alex Lilley</v>
          </cell>
          <cell r="M391" t="str">
            <v>781-338-6212</v>
          </cell>
          <cell r="N391" t="str">
            <v>alilley@doe.mass.edu</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Michael Seymour</v>
          </cell>
          <cell r="M392" t="str">
            <v>781-338-3514</v>
          </cell>
          <cell r="N392" t="str">
            <v>mseymour@doe.mass.edu</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Alex Lilley</v>
          </cell>
          <cell r="M393" t="str">
            <v>781-338-6212</v>
          </cell>
          <cell r="N393" t="str">
            <v>alilley@doe.mass.edu</v>
          </cell>
        </row>
        <row r="394">
          <cell r="A394">
            <v>394</v>
          </cell>
          <cell r="B394" t="str">
            <v>03300000</v>
          </cell>
          <cell r="C394" t="str">
            <v>Weston</v>
          </cell>
          <cell r="D394" t="str">
            <v>Public School District</v>
          </cell>
          <cell r="E394" t="str">
            <v>Superintendent</v>
          </cell>
          <cell r="F394" t="str">
            <v>Midge Connolly</v>
          </cell>
          <cell r="G394" t="str">
            <v>89 Wellesley Street</v>
          </cell>
          <cell r="H394">
            <v>0</v>
          </cell>
          <cell r="I394" t="str">
            <v>Weston</v>
          </cell>
          <cell r="J394" t="str">
            <v>MA</v>
          </cell>
          <cell r="K394" t="str">
            <v>02493</v>
          </cell>
          <cell r="L394" t="str">
            <v>Julia Foodman</v>
          </cell>
          <cell r="M394" t="str">
            <v>781-338-3577</v>
          </cell>
          <cell r="N394" t="str">
            <v>jfoodman@doe.mass.edu</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Sue Mazzarella</v>
          </cell>
          <cell r="M395" t="str">
            <v>781-338-3587</v>
          </cell>
          <cell r="N395" t="str">
            <v>smazzarella@doe.mass.edu</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Title I Office</v>
          </cell>
          <cell r="M396" t="str">
            <v>781-338-6230</v>
          </cell>
          <cell r="N396" t="str">
            <v>Westwood</v>
          </cell>
        </row>
        <row r="397">
          <cell r="A397">
            <v>397</v>
          </cell>
          <cell r="B397" t="str">
            <v>03360000</v>
          </cell>
          <cell r="C397" t="str">
            <v>Weymouth</v>
          </cell>
          <cell r="D397" t="str">
            <v>Public School District</v>
          </cell>
          <cell r="E397" t="str">
            <v>Superintendent</v>
          </cell>
          <cell r="F397" t="str">
            <v>Jennifer Curtis-Whipple</v>
          </cell>
          <cell r="G397" t="str">
            <v>111 Middle Street</v>
          </cell>
          <cell r="H397">
            <v>0</v>
          </cell>
          <cell r="I397" t="str">
            <v>Weymouth</v>
          </cell>
          <cell r="J397" t="str">
            <v>MA</v>
          </cell>
          <cell r="K397" t="str">
            <v>02189</v>
          </cell>
          <cell r="L397" t="str">
            <v>Sue Mazzarella</v>
          </cell>
          <cell r="M397" t="str">
            <v>781-338-3587</v>
          </cell>
          <cell r="N397" t="str">
            <v>smazzarella@doe.mass.edu</v>
          </cell>
        </row>
        <row r="398">
          <cell r="A398">
            <v>398</v>
          </cell>
          <cell r="B398" t="str">
            <v>03370000</v>
          </cell>
          <cell r="C398" t="str">
            <v>Whately</v>
          </cell>
          <cell r="D398" t="str">
            <v>Public School District</v>
          </cell>
          <cell r="E398" t="str">
            <v>Superintendent</v>
          </cell>
          <cell r="F398" t="str">
            <v>Lynn Carey</v>
          </cell>
          <cell r="G398" t="str">
            <v>113 North Main Street, Office C101</v>
          </cell>
          <cell r="H398">
            <v>0</v>
          </cell>
          <cell r="I398" t="str">
            <v>South Deerfield</v>
          </cell>
          <cell r="J398" t="str">
            <v>MA</v>
          </cell>
          <cell r="K398" t="str">
            <v>01373</v>
          </cell>
          <cell r="L398" t="str">
            <v>Alex Lilley</v>
          </cell>
          <cell r="M398" t="str">
            <v>781-338-6212</v>
          </cell>
          <cell r="N398" t="str">
            <v>alilley@doe.mass.edu</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Michael Seymour</v>
          </cell>
          <cell r="M399" t="str">
            <v>781-338-3514</v>
          </cell>
          <cell r="N399" t="str">
            <v>mseymour@doe.mass.edu</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Michael Seymour</v>
          </cell>
          <cell r="M400" t="str">
            <v>781-338-3514</v>
          </cell>
          <cell r="N400" t="str">
            <v>mseymour@doe.mass.edu</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Alex Lilley</v>
          </cell>
          <cell r="M401" t="str">
            <v>781-338-6212</v>
          </cell>
          <cell r="N401" t="str">
            <v>alilley@doe.mass.edu</v>
          </cell>
        </row>
        <row r="402">
          <cell r="A402">
            <v>402</v>
          </cell>
          <cell r="B402" t="str">
            <v>03410000</v>
          </cell>
          <cell r="C402" t="str">
            <v>Williamstown</v>
          </cell>
          <cell r="D402" t="str">
            <v>Public School District</v>
          </cell>
          <cell r="E402" t="str">
            <v>Superintendent</v>
          </cell>
          <cell r="F402" t="str">
            <v>Kimberley Grady</v>
          </cell>
          <cell r="G402" t="str">
            <v>115 Church Street</v>
          </cell>
          <cell r="H402">
            <v>0</v>
          </cell>
          <cell r="I402" t="str">
            <v>Williamstown</v>
          </cell>
          <cell r="J402" t="str">
            <v>MA</v>
          </cell>
          <cell r="K402" t="str">
            <v>01267</v>
          </cell>
          <cell r="L402" t="str">
            <v>Alex Lilley</v>
          </cell>
          <cell r="M402" t="str">
            <v>781-338-6212</v>
          </cell>
          <cell r="N402" t="str">
            <v>alilley@doe.mass.edu</v>
          </cell>
        </row>
        <row r="403">
          <cell r="A403">
            <v>403</v>
          </cell>
          <cell r="B403" t="str">
            <v>03420000</v>
          </cell>
          <cell r="C403" t="str">
            <v>Wilmington</v>
          </cell>
          <cell r="D403" t="str">
            <v>Public School District</v>
          </cell>
          <cell r="E403" t="str">
            <v>Superintendent</v>
          </cell>
          <cell r="F403" t="str">
            <v>Paul Ruggiero</v>
          </cell>
          <cell r="G403" t="str">
            <v>161 Church Street</v>
          </cell>
          <cell r="H403">
            <v>0</v>
          </cell>
          <cell r="I403" t="str">
            <v>Wilmington</v>
          </cell>
          <cell r="J403" t="str">
            <v>MA</v>
          </cell>
          <cell r="K403" t="str">
            <v>01887</v>
          </cell>
          <cell r="L403" t="str">
            <v>Michael Seymour</v>
          </cell>
          <cell r="M403" t="str">
            <v>781-338-3514</v>
          </cell>
          <cell r="N403" t="str">
            <v>mseymour@doe.mass.edu</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Russ Fleming</v>
          </cell>
          <cell r="M404" t="str">
            <v>781-338-6259</v>
          </cell>
          <cell r="N404" t="str">
            <v>rfleming@doe.mass.edu</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Julia Foodman</v>
          </cell>
          <cell r="M405" t="str">
            <v>781-338-3577</v>
          </cell>
          <cell r="N405" t="str">
            <v>jfoodman@doe.mass.edu</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Julia Foodman</v>
          </cell>
          <cell r="M406" t="str">
            <v>781-338-3577</v>
          </cell>
          <cell r="N406" t="str">
            <v>jfoodman@doe.mass.edu</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Julia Foodman</v>
          </cell>
          <cell r="M407" t="str">
            <v>781-338-3577</v>
          </cell>
          <cell r="N407" t="str">
            <v>jfoodman@doe.mass.edu</v>
          </cell>
        </row>
        <row r="408">
          <cell r="A408">
            <v>408</v>
          </cell>
          <cell r="B408" t="str">
            <v>03480000</v>
          </cell>
          <cell r="C408" t="str">
            <v>Worcester</v>
          </cell>
          <cell r="D408" t="str">
            <v>Public School District</v>
          </cell>
          <cell r="E408" t="str">
            <v>Superintendent</v>
          </cell>
          <cell r="F408" t="str">
            <v>Maureen Binienda</v>
          </cell>
          <cell r="G408" t="str">
            <v>20 Irving Street</v>
          </cell>
          <cell r="H408">
            <v>0</v>
          </cell>
          <cell r="I408" t="str">
            <v>Worcester</v>
          </cell>
          <cell r="J408" t="str">
            <v>MA</v>
          </cell>
          <cell r="K408" t="str">
            <v>01609</v>
          </cell>
          <cell r="L408" t="str">
            <v>Russ Fleming</v>
          </cell>
          <cell r="M408" t="str">
            <v>781-338-6259</v>
          </cell>
          <cell r="N408" t="str">
            <v>rfleming@doe.mass.edu</v>
          </cell>
        </row>
        <row r="409">
          <cell r="A409">
            <v>409</v>
          </cell>
          <cell r="B409" t="str">
            <v>03490000</v>
          </cell>
          <cell r="C409" t="str">
            <v>Worthington</v>
          </cell>
          <cell r="D409" t="str">
            <v>Public School District</v>
          </cell>
          <cell r="E409" t="str">
            <v>Superintendent</v>
          </cell>
          <cell r="F409" t="str">
            <v>Craig Jurgensen</v>
          </cell>
          <cell r="G409" t="str">
            <v>19 Stage Road</v>
          </cell>
          <cell r="H409">
            <v>0</v>
          </cell>
          <cell r="I409" t="str">
            <v>Westhampton</v>
          </cell>
          <cell r="J409" t="str">
            <v>MA</v>
          </cell>
          <cell r="K409" t="str">
            <v>01027</v>
          </cell>
          <cell r="L409" t="str">
            <v>Alex Lilley</v>
          </cell>
          <cell r="M409" t="str">
            <v>781-338-6212</v>
          </cell>
          <cell r="N409" t="str">
            <v>alilley@doe.mass.edu</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Sue Mazzarella</v>
          </cell>
          <cell r="M410" t="str">
            <v>781-338-3587</v>
          </cell>
          <cell r="N410" t="str">
            <v>smazzarella@doe.mass.edu</v>
          </cell>
        </row>
      </sheetData>
      <sheetData sheetId="11">
        <row r="2">
          <cell r="B2" t="str">
            <v>FY18</v>
          </cell>
          <cell r="D2">
            <v>305</v>
          </cell>
        </row>
        <row r="3">
          <cell r="B3" t="str">
            <v>I, Part A</v>
          </cell>
        </row>
        <row r="4">
          <cell r="B4" t="str">
            <v>I</v>
          </cell>
        </row>
        <row r="7">
          <cell r="B7" t="str">
            <v>Lawrence</v>
          </cell>
          <cell r="F7" t="str">
            <v>Michael Seymour</v>
          </cell>
        </row>
        <row r="8">
          <cell r="B8" t="str">
            <v>233 Haverhill Street</v>
          </cell>
          <cell r="F8" t="str">
            <v>781-338-3514</v>
          </cell>
        </row>
        <row r="9">
          <cell r="F9" t="str">
            <v>mseymour@doe.mass.edu</v>
          </cell>
        </row>
        <row r="10">
          <cell r="B10" t="str">
            <v>Lawrence, MA 01840</v>
          </cell>
        </row>
        <row r="12">
          <cell r="J12">
            <v>0</v>
          </cell>
        </row>
        <row r="13">
          <cell r="E13" t="str">
            <v>SELECT ONE</v>
          </cell>
          <cell r="H13" t="str">
            <v>SELECT ONE</v>
          </cell>
          <cell r="J13" t="str">
            <v>SW</v>
          </cell>
        </row>
        <row r="14">
          <cell r="E14" t="str">
            <v>Oct Eco Dis</v>
          </cell>
          <cell r="H14" t="str">
            <v>District-wide low income percentage</v>
          </cell>
          <cell r="J14" t="str">
            <v>TA</v>
          </cell>
        </row>
        <row r="15">
          <cell r="E15" t="str">
            <v>Oct Eco Dis x 1.6</v>
          </cell>
          <cell r="H15" t="str">
            <v>Grade span grouping and district-wide percentage</v>
          </cell>
          <cell r="J15" t="str">
            <v>NT</v>
          </cell>
        </row>
        <row r="16">
          <cell r="E16" t="str">
            <v>March Eco Dis</v>
          </cell>
          <cell r="H16" t="str">
            <v>35% rule</v>
          </cell>
          <cell r="J16" t="str">
            <v>CL</v>
          </cell>
        </row>
        <row r="17">
          <cell r="B17">
            <v>0</v>
          </cell>
          <cell r="E17" t="str">
            <v>March Eco Dis x 1.6</v>
          </cell>
          <cell r="H17" t="str">
            <v>Grade span grouping and 35% rule</v>
          </cell>
        </row>
        <row r="18">
          <cell r="B18" t="str">
            <v xml:space="preserve">Grant Program Manager/Coordinator </v>
          </cell>
          <cell r="E18" t="str">
            <v xml:space="preserve">Other </v>
          </cell>
          <cell r="H18" t="str">
            <v>Grade span grouping and group-wide percentage</v>
          </cell>
        </row>
        <row r="19">
          <cell r="B19" t="str">
            <v xml:space="preserve">Other </v>
          </cell>
          <cell r="H19" t="str">
            <v>One school per grade span (eg. K-5, 6-8, 9-12)</v>
          </cell>
        </row>
        <row r="20">
          <cell r="H20" t="str">
            <v>Total enrollment of less than 1000 students</v>
          </cell>
        </row>
        <row r="22">
          <cell r="B22">
            <v>0</v>
          </cell>
        </row>
        <row r="23">
          <cell r="B23" t="str">
            <v xml:space="preserve">Classroom Teachers  </v>
          </cell>
          <cell r="F23">
            <v>1</v>
          </cell>
        </row>
        <row r="24">
          <cell r="B24" t="str">
            <v xml:space="preserve">Instructional Coaches </v>
          </cell>
          <cell r="F24">
            <v>1</v>
          </cell>
        </row>
        <row r="25">
          <cell r="B25" t="str">
            <v xml:space="preserve">Certified Specialist Teachers (providing individualized instruction)  </v>
          </cell>
        </row>
        <row r="26">
          <cell r="B26" t="str">
            <v xml:space="preserve">Instructional Coordinators and Team Leaders  </v>
          </cell>
        </row>
        <row r="27">
          <cell r="B27" t="str">
            <v xml:space="preserve">Medical / Therapeutic Services </v>
          </cell>
        </row>
        <row r="28">
          <cell r="B28" t="str">
            <v xml:space="preserve">Librarians and Media Center Directors </v>
          </cell>
        </row>
        <row r="29">
          <cell r="B29" t="str">
            <v xml:space="preserve">Professional Development Directors/Coordinators  </v>
          </cell>
        </row>
        <row r="30">
          <cell r="B30" t="str">
            <v xml:space="preserve">Guidance or School Adjustment Counselors, Social Workers  </v>
          </cell>
        </row>
        <row r="31">
          <cell r="B31" t="str">
            <v xml:space="preserve">Psychological Service Providers </v>
          </cell>
        </row>
        <row r="32">
          <cell r="B32" t="str">
            <v xml:space="preserve"> School Physicians and School Nurses  </v>
          </cell>
        </row>
        <row r="33">
          <cell r="B33" t="str">
            <v xml:space="preserve">Other  </v>
          </cell>
        </row>
        <row r="37">
          <cell r="B37" t="str">
            <v xml:space="preserve">Non-Clerical Paraprofessionals/Instructional Assistants </v>
          </cell>
        </row>
        <row r="38">
          <cell r="B38" t="str">
            <v xml:space="preserve">Secretary/Bookkeeper/Clerical Support  </v>
          </cell>
        </row>
        <row r="39">
          <cell r="B39" t="str">
            <v>Parent Liaisons</v>
          </cell>
        </row>
        <row r="40">
          <cell r="B40" t="str">
            <v xml:space="preserve">Other </v>
          </cell>
        </row>
        <row r="44">
          <cell r="B44" t="str">
            <v>Teacher/ Instructional Staff Professional Days</v>
          </cell>
        </row>
        <row r="45">
          <cell r="B45" t="str">
            <v xml:space="preserve">Administrators </v>
          </cell>
        </row>
        <row r="46">
          <cell r="B46" t="str">
            <v xml:space="preserve">Other </v>
          </cell>
        </row>
        <row r="47">
          <cell r="B47" t="str">
            <v xml:space="preserve">Support Staff  </v>
          </cell>
        </row>
        <row r="51">
          <cell r="B51" t="str">
            <v xml:space="preserve">Instructional Services </v>
          </cell>
        </row>
        <row r="52">
          <cell r="B52" t="str">
            <v xml:space="preserve">Consultants/Professional  Development for Teachers &amp; Support Staff </v>
          </cell>
        </row>
        <row r="53">
          <cell r="B53" t="str">
            <v xml:space="preserve"> Substitutes (long and/or short term)</v>
          </cell>
        </row>
        <row r="54">
          <cell r="B54" t="str">
            <v>Non-Clerical Paraprofessionals/Instructional Assistants</v>
          </cell>
        </row>
        <row r="55">
          <cell r="B55" t="str">
            <v xml:space="preserve">Secretary/Bookkeeper/Clerical Support </v>
          </cell>
        </row>
        <row r="56">
          <cell r="B56" t="str">
            <v xml:space="preserve">Contracted Service Providers -- Private School Services </v>
          </cell>
        </row>
        <row r="57">
          <cell r="B57" t="str">
            <v xml:space="preserve">Contracted Services Providers -- Other Student Services </v>
          </cell>
        </row>
        <row r="58">
          <cell r="B58" t="str">
            <v xml:space="preserve">Other </v>
          </cell>
        </row>
        <row r="62">
          <cell r="B62" t="str">
            <v xml:space="preserve">Textbooks and Related Software/Media/Materials </v>
          </cell>
        </row>
        <row r="63">
          <cell r="B63" t="str">
            <v>Instructional Technology</v>
          </cell>
        </row>
        <row r="64">
          <cell r="B64" t="str">
            <v>Other Instructional Materials (non-testing/assessment)</v>
          </cell>
        </row>
        <row r="65">
          <cell r="B65" t="str">
            <v>Testing and Assessment Materials</v>
          </cell>
        </row>
        <row r="66">
          <cell r="B66" t="str">
            <v xml:space="preserve">General Classroom Supplies </v>
          </cell>
        </row>
        <row r="67">
          <cell r="B67" t="str">
            <v xml:space="preserve">Office Supplies  </v>
          </cell>
        </row>
        <row r="68">
          <cell r="B68" t="str">
            <v xml:space="preserve">Other </v>
          </cell>
        </row>
        <row r="72">
          <cell r="B72" t="str">
            <v>Grant Program Manager/Coordinator (supervisory)</v>
          </cell>
        </row>
        <row r="73">
          <cell r="B73" t="str">
            <v xml:space="preserve">Certified Classroom Teachers (providing group instruction) </v>
          </cell>
        </row>
        <row r="74">
          <cell r="B74" t="str">
            <v>Certified Specialist Teachers (providing individualized instruction)</v>
          </cell>
        </row>
        <row r="75">
          <cell r="B75" t="str">
            <v>Non-Clerical Paraprofessionals/Instructional Assistants</v>
          </cell>
        </row>
        <row r="76">
          <cell r="B76" t="str">
            <v xml:space="preserve">Other </v>
          </cell>
        </row>
        <row r="80">
          <cell r="B80" t="str">
            <v>Memberships/Subscriptions</v>
          </cell>
        </row>
        <row r="81">
          <cell r="B81" t="str">
            <v xml:space="preserve">Advertising  </v>
          </cell>
        </row>
        <row r="82">
          <cell r="B82" t="str">
            <v xml:space="preserve">Student Transportation Services </v>
          </cell>
        </row>
        <row r="83">
          <cell r="B83" t="str">
            <v>Rental/Lease of Equipment</v>
          </cell>
        </row>
        <row r="84">
          <cell r="B84" t="str">
            <v>Maintenance of Equipment</v>
          </cell>
        </row>
        <row r="85">
          <cell r="B85" t="str">
            <v xml:space="preserve">Maintenance of Technology </v>
          </cell>
        </row>
        <row r="86">
          <cell r="B86" t="str">
            <v xml:space="preserve">Tuition to Non-Public Schools </v>
          </cell>
        </row>
        <row r="87">
          <cell r="B87" t="str">
            <v xml:space="preserve">Tuition to Out-of-State Schools </v>
          </cell>
        </row>
        <row r="88">
          <cell r="B88" t="str">
            <v>Tuition to Collaboratives</v>
          </cell>
        </row>
        <row r="89">
          <cell r="B89" t="str">
            <v xml:space="preserve">Rental Lease of Buildings  </v>
          </cell>
        </row>
        <row r="90">
          <cell r="B90" t="str">
            <v xml:space="preserve">Utility Services/ Telephone </v>
          </cell>
        </row>
        <row r="91">
          <cell r="B91" t="str">
            <v xml:space="preserve">Other  </v>
          </cell>
        </row>
        <row r="95">
          <cell r="B95" t="str">
            <v xml:space="preserve">Instruction-School day (public, K-12) </v>
          </cell>
        </row>
        <row r="96">
          <cell r="B96" t="str">
            <v xml:space="preserve">Instruction - Extended day/year (public, K-12) </v>
          </cell>
        </row>
        <row r="97">
          <cell r="B97" t="str">
            <v>High quality PD</v>
          </cell>
        </row>
        <row r="98">
          <cell r="B98" t="str">
            <v>Data collection/management</v>
          </cell>
        </row>
        <row r="99">
          <cell r="B99" t="str">
            <v>Homeless services</v>
          </cell>
        </row>
        <row r="100">
          <cell r="B100" t="str">
            <v>Instructional technology</v>
          </cell>
        </row>
        <row r="101">
          <cell r="B101" t="str">
            <v>Neglected or delinquent services</v>
          </cell>
        </row>
        <row r="102">
          <cell r="B102" t="str">
            <v>Parent, family and community engagement</v>
          </cell>
        </row>
        <row r="103">
          <cell r="B103" t="str">
            <v>Planning and evaluation</v>
          </cell>
        </row>
        <row r="104">
          <cell r="B104" t="str">
            <v>Pre-school activities</v>
          </cell>
        </row>
        <row r="105">
          <cell r="B105" t="str">
            <v>Private school services</v>
          </cell>
        </row>
        <row r="106">
          <cell r="B106" t="str">
            <v>Program administration</v>
          </cell>
        </row>
        <row r="107">
          <cell r="B107" t="str">
            <v>Social and emotional learning</v>
          </cell>
        </row>
        <row r="108">
          <cell r="B108" t="str">
            <v>Student transportation</v>
          </cell>
        </row>
        <row r="109">
          <cell r="B109" t="str">
            <v>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from T1 ESSER Calculat"/>
      <sheetName val="3A. Private School Services"/>
    </sheetNames>
    <sheetDataSet>
      <sheetData sheetId="0"/>
      <sheetData sheetId="1">
        <row r="30">
          <cell r="V30" t="e">
            <v>#REF!</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2CC"/>
  </sheetPr>
  <dimension ref="A1:AA82"/>
  <sheetViews>
    <sheetView showGridLines="0" showRowColHeaders="0" tabSelected="1" topLeftCell="A73" zoomScale="70" zoomScaleNormal="70" workbookViewId="0">
      <selection activeCell="C5" sqref="C5:I5"/>
    </sheetView>
  </sheetViews>
  <sheetFormatPr defaultRowHeight="14.25" x14ac:dyDescent="0.45"/>
  <cols>
    <col min="1" max="1" width="2.53125" style="41" customWidth="1"/>
    <col min="6" max="6" width="34.33203125" customWidth="1"/>
    <col min="7" max="7" width="18.1328125" customWidth="1"/>
    <col min="8" max="8" width="19.1328125" customWidth="1"/>
    <col min="9" max="9" width="21.46484375" customWidth="1"/>
    <col min="10" max="10" width="9.1328125" customWidth="1"/>
    <col min="12" max="12" width="16.1328125" customWidth="1"/>
    <col min="14" max="14" width="14.6640625" customWidth="1"/>
    <col min="22" max="22" width="8.86328125" customWidth="1"/>
    <col min="23" max="23" width="9.1328125" customWidth="1"/>
    <col min="26" max="26" width="9.1328125" style="8" hidden="1" customWidth="1"/>
    <col min="27" max="27" width="9.1328125" hidden="1" customWidth="1"/>
  </cols>
  <sheetData>
    <row r="1" spans="2:27" ht="14.65" thickBot="1" x14ac:dyDescent="0.5"/>
    <row r="2" spans="2:27" ht="21" customHeight="1" thickBot="1" x14ac:dyDescent="0.5">
      <c r="C2" s="241" t="str">
        <f>valDistrName</f>
        <v>Salem Academy Charter (District)</v>
      </c>
      <c r="D2" s="242"/>
      <c r="E2" s="242"/>
      <c r="F2" s="242"/>
      <c r="G2" s="243"/>
    </row>
    <row r="3" spans="2:27" ht="14.65" thickBot="1" x14ac:dyDescent="0.5"/>
    <row r="4" spans="2:27" ht="235.5" customHeight="1" x14ac:dyDescent="0.45">
      <c r="C4" s="256" t="s">
        <v>6236</v>
      </c>
      <c r="D4" s="257"/>
      <c r="E4" s="257"/>
      <c r="F4" s="257"/>
      <c r="G4" s="257"/>
      <c r="H4" s="257"/>
      <c r="I4" s="258"/>
      <c r="J4" s="41"/>
      <c r="K4" s="41"/>
      <c r="L4" s="41"/>
      <c r="AA4" s="41"/>
    </row>
    <row r="5" spans="2:27" s="41" customFormat="1" ht="252.75" customHeight="1" thickBot="1" x14ac:dyDescent="0.5">
      <c r="C5" s="259" t="s">
        <v>6237</v>
      </c>
      <c r="D5" s="260"/>
      <c r="E5" s="260"/>
      <c r="F5" s="260"/>
      <c r="G5" s="260"/>
      <c r="H5" s="260"/>
      <c r="I5" s="261"/>
      <c r="Z5" s="8"/>
    </row>
    <row r="6" spans="2:27" s="41" customFormat="1" ht="14.65" thickBot="1" x14ac:dyDescent="0.5">
      <c r="C6" s="41" t="s">
        <v>2</v>
      </c>
      <c r="Z6" s="8"/>
    </row>
    <row r="7" spans="2:27" ht="15" customHeight="1" x14ac:dyDescent="0.45">
      <c r="B7" s="188" t="s">
        <v>6225</v>
      </c>
      <c r="C7" s="205" t="s">
        <v>6146</v>
      </c>
      <c r="D7" s="206"/>
      <c r="E7" s="206"/>
      <c r="F7" s="206"/>
      <c r="G7" s="207"/>
      <c r="H7" s="246" t="s">
        <v>6099</v>
      </c>
      <c r="I7" s="247"/>
      <c r="J7" s="247"/>
      <c r="K7" s="247"/>
      <c r="L7" s="248"/>
      <c r="AA7" s="41"/>
    </row>
    <row r="8" spans="2:27" x14ac:dyDescent="0.45">
      <c r="B8" s="189"/>
      <c r="C8" s="208"/>
      <c r="D8" s="209"/>
      <c r="E8" s="209"/>
      <c r="F8" s="209"/>
      <c r="G8" s="210"/>
      <c r="H8" s="249"/>
      <c r="I8" s="250"/>
      <c r="J8" s="250"/>
      <c r="K8" s="250"/>
      <c r="L8" s="251"/>
      <c r="AA8" s="41"/>
    </row>
    <row r="9" spans="2:27" ht="33" customHeight="1" thickBot="1" x14ac:dyDescent="0.5">
      <c r="B9" s="190"/>
      <c r="C9" s="208"/>
      <c r="D9" s="209"/>
      <c r="E9" s="209"/>
      <c r="F9" s="209"/>
      <c r="G9" s="210"/>
      <c r="H9" s="252"/>
      <c r="I9" s="253"/>
      <c r="J9" s="253"/>
      <c r="K9" s="253"/>
      <c r="L9" s="254"/>
      <c r="AA9" s="41"/>
    </row>
    <row r="10" spans="2:27" ht="24.95" customHeight="1" x14ac:dyDescent="0.45">
      <c r="C10" s="101"/>
      <c r="D10" s="245" t="s">
        <v>6100</v>
      </c>
      <c r="E10" s="245"/>
      <c r="F10" s="245"/>
      <c r="G10" s="245"/>
      <c r="H10" s="255"/>
      <c r="I10" s="255"/>
      <c r="J10" s="255"/>
      <c r="K10" s="255"/>
      <c r="L10" s="255"/>
      <c r="Z10" s="8" t="b">
        <v>1</v>
      </c>
      <c r="AA10" s="41" t="str">
        <f>IF($Z10=TRUE, "", "Red")</f>
        <v/>
      </c>
    </row>
    <row r="11" spans="2:27" ht="24.95" customHeight="1" x14ac:dyDescent="0.45">
      <c r="C11" s="101"/>
      <c r="D11" s="245" t="s">
        <v>6101</v>
      </c>
      <c r="E11" s="245"/>
      <c r="F11" s="245"/>
      <c r="G11" s="245"/>
      <c r="H11" s="201"/>
      <c r="I11" s="201"/>
      <c r="J11" s="201"/>
      <c r="K11" s="201"/>
      <c r="L11" s="201"/>
      <c r="Z11" s="8" t="b">
        <v>1</v>
      </c>
      <c r="AA11" s="41" t="str">
        <f t="shared" ref="AA11:AA20" si="0">IF($Z11=TRUE, "", "Red")</f>
        <v/>
      </c>
    </row>
    <row r="12" spans="2:27" ht="24.95" customHeight="1" x14ac:dyDescent="0.45">
      <c r="C12" s="101"/>
      <c r="D12" s="245" t="s">
        <v>6102</v>
      </c>
      <c r="E12" s="245"/>
      <c r="F12" s="245"/>
      <c r="G12" s="245"/>
      <c r="H12" s="201"/>
      <c r="I12" s="201"/>
      <c r="J12" s="201"/>
      <c r="K12" s="201"/>
      <c r="L12" s="201"/>
      <c r="Z12" s="8" t="b">
        <v>1</v>
      </c>
      <c r="AA12" s="41" t="str">
        <f t="shared" si="0"/>
        <v/>
      </c>
    </row>
    <row r="13" spans="2:27" ht="24.95" customHeight="1" x14ac:dyDescent="0.45">
      <c r="C13" s="101"/>
      <c r="D13" s="245" t="s">
        <v>6103</v>
      </c>
      <c r="E13" s="245"/>
      <c r="F13" s="245"/>
      <c r="G13" s="245"/>
      <c r="H13" s="201"/>
      <c r="I13" s="201"/>
      <c r="J13" s="201"/>
      <c r="K13" s="201"/>
      <c r="L13" s="201"/>
      <c r="Z13" s="8" t="b">
        <v>1</v>
      </c>
      <c r="AA13" s="41" t="str">
        <f t="shared" si="0"/>
        <v/>
      </c>
    </row>
    <row r="14" spans="2:27" ht="24.95" customHeight="1" x14ac:dyDescent="0.45">
      <c r="C14" s="101"/>
      <c r="D14" s="245" t="s">
        <v>6104</v>
      </c>
      <c r="E14" s="245"/>
      <c r="F14" s="245"/>
      <c r="G14" s="245"/>
      <c r="H14" s="153"/>
      <c r="I14" s="153"/>
      <c r="J14" s="153"/>
      <c r="K14" s="153"/>
      <c r="L14" s="153"/>
      <c r="Z14" s="8" t="b">
        <v>1</v>
      </c>
      <c r="AA14" s="41" t="str">
        <f t="shared" si="0"/>
        <v/>
      </c>
    </row>
    <row r="15" spans="2:27" ht="24.95" customHeight="1" x14ac:dyDescent="0.45">
      <c r="C15" s="101"/>
      <c r="D15" s="245" t="s">
        <v>6105</v>
      </c>
      <c r="E15" s="245"/>
      <c r="F15" s="245"/>
      <c r="G15" s="245"/>
      <c r="H15" s="153"/>
      <c r="I15" s="153"/>
      <c r="J15" s="153"/>
      <c r="K15" s="153"/>
      <c r="L15" s="153"/>
      <c r="Z15" s="8" t="b">
        <v>1</v>
      </c>
      <c r="AA15" s="41" t="str">
        <f t="shared" si="0"/>
        <v/>
      </c>
    </row>
    <row r="16" spans="2:27" ht="24.95" customHeight="1" x14ac:dyDescent="0.45">
      <c r="C16" s="101"/>
      <c r="D16" s="245" t="s">
        <v>6106</v>
      </c>
      <c r="E16" s="245"/>
      <c r="F16" s="245"/>
      <c r="G16" s="245"/>
      <c r="H16" s="153"/>
      <c r="I16" s="153"/>
      <c r="J16" s="153"/>
      <c r="K16" s="153"/>
      <c r="L16" s="153"/>
      <c r="Z16" s="8" t="b">
        <v>1</v>
      </c>
      <c r="AA16" s="41" t="str">
        <f t="shared" si="0"/>
        <v/>
      </c>
    </row>
    <row r="17" spans="2:27" ht="24.95" customHeight="1" x14ac:dyDescent="0.45">
      <c r="C17" s="101"/>
      <c r="D17" s="245" t="s">
        <v>6107</v>
      </c>
      <c r="E17" s="245"/>
      <c r="F17" s="245"/>
      <c r="G17" s="245"/>
      <c r="H17" s="153" t="s">
        <v>6250</v>
      </c>
      <c r="I17" s="153"/>
      <c r="J17" s="153"/>
      <c r="K17" s="153"/>
      <c r="L17" s="153"/>
      <c r="Z17" s="8" t="b">
        <v>0</v>
      </c>
      <c r="AA17" s="41" t="str">
        <f t="shared" si="0"/>
        <v>Red</v>
      </c>
    </row>
    <row r="18" spans="2:27" ht="24.95" customHeight="1" x14ac:dyDescent="0.45">
      <c r="C18" s="101"/>
      <c r="D18" s="245" t="s">
        <v>6108</v>
      </c>
      <c r="E18" s="245"/>
      <c r="F18" s="245"/>
      <c r="G18" s="245"/>
      <c r="H18" s="153" t="s">
        <v>6250</v>
      </c>
      <c r="I18" s="153"/>
      <c r="J18" s="153"/>
      <c r="K18" s="153"/>
      <c r="L18" s="153"/>
      <c r="Z18" s="8" t="b">
        <v>0</v>
      </c>
      <c r="AA18" s="41" t="str">
        <f t="shared" si="0"/>
        <v>Red</v>
      </c>
    </row>
    <row r="19" spans="2:27" ht="24.95" customHeight="1" x14ac:dyDescent="0.45">
      <c r="C19" s="102"/>
      <c r="D19" s="244" t="s">
        <v>6109</v>
      </c>
      <c r="E19" s="244"/>
      <c r="F19" s="244"/>
      <c r="G19" s="244"/>
      <c r="H19" s="153"/>
      <c r="I19" s="153"/>
      <c r="J19" s="153"/>
      <c r="K19" s="153"/>
      <c r="L19" s="153"/>
      <c r="Z19" s="8" t="b">
        <v>1</v>
      </c>
      <c r="AA19" s="41" t="str">
        <f t="shared" si="0"/>
        <v/>
      </c>
    </row>
    <row r="20" spans="2:27" x14ac:dyDescent="0.45">
      <c r="C20" s="102"/>
      <c r="D20" s="97" t="s">
        <v>6110</v>
      </c>
      <c r="E20" s="97"/>
      <c r="F20" s="97"/>
      <c r="G20" s="98"/>
      <c r="H20" s="200"/>
      <c r="I20" s="201"/>
      <c r="J20" s="201"/>
      <c r="K20" s="201"/>
      <c r="L20" s="201"/>
      <c r="Z20" s="8" t="b">
        <v>1</v>
      </c>
      <c r="AA20" s="41" t="str">
        <f t="shared" si="0"/>
        <v/>
      </c>
    </row>
    <row r="21" spans="2:27" x14ac:dyDescent="0.45">
      <c r="C21" s="103"/>
      <c r="D21" s="99" t="s">
        <v>6111</v>
      </c>
      <c r="E21" s="99"/>
      <c r="F21" s="99"/>
      <c r="G21" s="100"/>
      <c r="H21" s="200"/>
      <c r="I21" s="201"/>
      <c r="J21" s="201"/>
      <c r="K21" s="201"/>
      <c r="L21" s="201"/>
    </row>
    <row r="22" spans="2:27" x14ac:dyDescent="0.45">
      <c r="C22" s="191"/>
      <c r="D22" s="193" t="s">
        <v>6112</v>
      </c>
      <c r="E22" s="193"/>
      <c r="F22" s="193"/>
      <c r="G22" s="194"/>
      <c r="H22" s="200"/>
      <c r="I22" s="201"/>
      <c r="J22" s="201"/>
      <c r="K22" s="201"/>
      <c r="L22" s="201"/>
    </row>
    <row r="23" spans="2:27" ht="4.5" customHeight="1" x14ac:dyDescent="0.45">
      <c r="C23" s="192"/>
      <c r="D23" s="195"/>
      <c r="E23" s="195"/>
      <c r="F23" s="195"/>
      <c r="G23" s="196"/>
      <c r="H23" s="200"/>
      <c r="I23" s="201"/>
      <c r="J23" s="201"/>
      <c r="K23" s="201"/>
      <c r="L23" s="201"/>
    </row>
    <row r="24" spans="2:27" s="43" customFormat="1" ht="30" customHeight="1" thickBot="1" x14ac:dyDescent="0.5">
      <c r="B24" s="31"/>
      <c r="C24" s="204" t="s">
        <v>6151</v>
      </c>
      <c r="D24" s="204"/>
      <c r="E24" s="204"/>
      <c r="F24" s="204"/>
      <c r="G24" s="204"/>
      <c r="H24" s="68"/>
      <c r="I24" s="68"/>
      <c r="J24" s="68"/>
      <c r="K24" s="68"/>
      <c r="L24" s="68"/>
      <c r="Z24" s="75"/>
    </row>
    <row r="25" spans="2:27" s="41" customFormat="1" ht="86.25" customHeight="1" thickBot="1" x14ac:dyDescent="0.5">
      <c r="B25" s="73" t="s">
        <v>6226</v>
      </c>
      <c r="C25" s="211" t="s">
        <v>6242</v>
      </c>
      <c r="D25" s="212"/>
      <c r="E25" s="212"/>
      <c r="F25" s="212"/>
      <c r="G25" s="212"/>
      <c r="H25" s="212"/>
      <c r="I25" s="212"/>
      <c r="J25" s="212"/>
      <c r="K25" s="212"/>
      <c r="L25" s="212"/>
      <c r="M25" s="212"/>
      <c r="N25" s="213"/>
      <c r="O25" s="63"/>
      <c r="P25" s="63"/>
      <c r="Q25" s="63"/>
      <c r="R25" s="63"/>
      <c r="S25" s="63"/>
      <c r="T25" s="63"/>
      <c r="U25" s="63"/>
      <c r="V25" s="63"/>
      <c r="W25" s="63"/>
      <c r="X25" s="63"/>
      <c r="Y25" s="63"/>
      <c r="Z25" s="8"/>
    </row>
    <row r="26" spans="2:27" s="41" customFormat="1" ht="81" customHeight="1" thickBot="1" x14ac:dyDescent="0.5">
      <c r="B26" s="64"/>
      <c r="C26" s="197" t="s">
        <v>6230</v>
      </c>
      <c r="D26" s="198"/>
      <c r="E26" s="198"/>
      <c r="F26" s="198"/>
      <c r="G26" s="199"/>
      <c r="H26" s="54" t="s">
        <v>6143</v>
      </c>
      <c r="I26" s="55" t="s">
        <v>6117</v>
      </c>
      <c r="J26" s="177" t="s">
        <v>6113</v>
      </c>
      <c r="K26" s="178"/>
      <c r="L26" s="178"/>
      <c r="M26" s="178"/>
      <c r="N26" s="178"/>
      <c r="O26" s="185" t="s">
        <v>6244</v>
      </c>
      <c r="P26" s="124"/>
      <c r="Q26" s="124"/>
      <c r="R26" s="124"/>
      <c r="S26" s="124"/>
      <c r="T26" s="124"/>
      <c r="U26" s="124"/>
      <c r="V26" s="124"/>
      <c r="W26" s="124"/>
      <c r="X26" s="124"/>
      <c r="Y26" s="125"/>
      <c r="Z26" s="8"/>
    </row>
    <row r="27" spans="2:27" s="41" customFormat="1" ht="45" customHeight="1" x14ac:dyDescent="0.45">
      <c r="B27" s="28"/>
      <c r="C27" s="218" t="s">
        <v>6243</v>
      </c>
      <c r="D27" s="219"/>
      <c r="E27" s="219"/>
      <c r="F27" s="219"/>
      <c r="G27" s="220"/>
      <c r="H27" s="88" t="s">
        <v>2050</v>
      </c>
      <c r="I27" s="80" t="s">
        <v>2050</v>
      </c>
      <c r="J27" s="262"/>
      <c r="K27" s="202"/>
      <c r="L27" s="202"/>
      <c r="M27" s="202"/>
      <c r="N27" s="203"/>
      <c r="O27" s="263"/>
      <c r="P27" s="264"/>
      <c r="Q27" s="264"/>
      <c r="R27" s="264"/>
      <c r="S27" s="264"/>
      <c r="T27" s="264"/>
      <c r="U27" s="264"/>
      <c r="V27" s="264"/>
      <c r="W27" s="264"/>
      <c r="X27" s="264"/>
      <c r="Y27" s="265"/>
      <c r="Z27" s="8"/>
    </row>
    <row r="28" spans="2:27" s="41" customFormat="1" ht="45" customHeight="1" x14ac:dyDescent="0.45">
      <c r="B28" s="28"/>
      <c r="C28" s="218" t="s">
        <v>6229</v>
      </c>
      <c r="D28" s="219"/>
      <c r="E28" s="219"/>
      <c r="F28" s="219"/>
      <c r="G28" s="220"/>
      <c r="H28" s="88" t="s">
        <v>8</v>
      </c>
      <c r="I28" s="81" t="s">
        <v>8</v>
      </c>
      <c r="J28" s="144" t="s">
        <v>6251</v>
      </c>
      <c r="K28" s="145"/>
      <c r="L28" s="145"/>
      <c r="M28" s="145"/>
      <c r="N28" s="146"/>
      <c r="O28" s="106" t="s">
        <v>6255</v>
      </c>
      <c r="P28" s="107"/>
      <c r="Q28" s="107"/>
      <c r="R28" s="107"/>
      <c r="S28" s="107"/>
      <c r="T28" s="107"/>
      <c r="U28" s="107"/>
      <c r="V28" s="107"/>
      <c r="W28" s="107"/>
      <c r="X28" s="107"/>
      <c r="Y28" s="108"/>
      <c r="Z28" s="8"/>
    </row>
    <row r="29" spans="2:27" s="41" customFormat="1" ht="45" customHeight="1" x14ac:dyDescent="0.45">
      <c r="B29" s="28"/>
      <c r="C29" s="218" t="s">
        <v>6114</v>
      </c>
      <c r="D29" s="219"/>
      <c r="E29" s="219"/>
      <c r="F29" s="219"/>
      <c r="G29" s="220"/>
      <c r="H29" s="88" t="s">
        <v>8</v>
      </c>
      <c r="I29" s="70" t="s">
        <v>8</v>
      </c>
      <c r="J29" s="144" t="s">
        <v>6252</v>
      </c>
      <c r="K29" s="145"/>
      <c r="L29" s="145"/>
      <c r="M29" s="145"/>
      <c r="N29" s="146"/>
      <c r="O29" s="106" t="s">
        <v>6258</v>
      </c>
      <c r="P29" s="107"/>
      <c r="Q29" s="107"/>
      <c r="R29" s="107"/>
      <c r="S29" s="107"/>
      <c r="T29" s="107"/>
      <c r="U29" s="107"/>
      <c r="V29" s="107"/>
      <c r="W29" s="107"/>
      <c r="X29" s="107"/>
      <c r="Y29" s="108"/>
      <c r="Z29" s="8"/>
    </row>
    <row r="30" spans="2:27" s="43" customFormat="1" ht="45" customHeight="1" x14ac:dyDescent="0.45">
      <c r="B30" s="28"/>
      <c r="C30" s="218" t="s">
        <v>6115</v>
      </c>
      <c r="D30" s="219"/>
      <c r="E30" s="219"/>
      <c r="F30" s="219"/>
      <c r="G30" s="220"/>
      <c r="H30" s="88" t="s">
        <v>2050</v>
      </c>
      <c r="I30" s="70" t="s">
        <v>2050</v>
      </c>
      <c r="J30" s="214"/>
      <c r="K30" s="215"/>
      <c r="L30" s="215"/>
      <c r="M30" s="215"/>
      <c r="N30" s="216"/>
      <c r="O30" s="119"/>
      <c r="P30" s="119"/>
      <c r="Q30" s="119"/>
      <c r="R30" s="119"/>
      <c r="S30" s="119"/>
      <c r="T30" s="119"/>
      <c r="U30" s="119"/>
      <c r="V30" s="119"/>
      <c r="W30" s="119"/>
      <c r="X30" s="119"/>
      <c r="Y30" s="120"/>
      <c r="Z30" s="75"/>
    </row>
    <row r="31" spans="2:27" s="43" customFormat="1" ht="45" customHeight="1" x14ac:dyDescent="0.45">
      <c r="B31" s="28"/>
      <c r="C31" s="116" t="s">
        <v>6249</v>
      </c>
      <c r="D31" s="117"/>
      <c r="E31" s="117"/>
      <c r="F31" s="117"/>
      <c r="G31" s="118"/>
      <c r="H31" s="88" t="s">
        <v>2050</v>
      </c>
      <c r="I31" s="70" t="s">
        <v>2050</v>
      </c>
      <c r="J31" s="217"/>
      <c r="K31" s="114"/>
      <c r="L31" s="114"/>
      <c r="M31" s="114"/>
      <c r="N31" s="115"/>
      <c r="O31" s="119"/>
      <c r="P31" s="119"/>
      <c r="Q31" s="119"/>
      <c r="R31" s="119"/>
      <c r="S31" s="119"/>
      <c r="T31" s="119"/>
      <c r="U31" s="119"/>
      <c r="V31" s="119"/>
      <c r="W31" s="119"/>
      <c r="X31" s="119"/>
      <c r="Y31" s="120"/>
      <c r="Z31" s="75"/>
    </row>
    <row r="32" spans="2:27" s="43" customFormat="1" ht="45" customHeight="1" x14ac:dyDescent="0.45">
      <c r="B32" s="28"/>
      <c r="C32" s="116" t="s">
        <v>6118</v>
      </c>
      <c r="D32" s="117"/>
      <c r="E32" s="117"/>
      <c r="F32" s="117"/>
      <c r="G32" s="118"/>
      <c r="H32" s="88" t="s">
        <v>8</v>
      </c>
      <c r="I32" s="70" t="s">
        <v>8</v>
      </c>
      <c r="J32" s="144" t="s">
        <v>6254</v>
      </c>
      <c r="K32" s="145"/>
      <c r="L32" s="145"/>
      <c r="M32" s="145"/>
      <c r="N32" s="146"/>
      <c r="O32" s="106" t="s">
        <v>6259</v>
      </c>
      <c r="P32" s="107"/>
      <c r="Q32" s="107"/>
      <c r="R32" s="107"/>
      <c r="S32" s="107"/>
      <c r="T32" s="107"/>
      <c r="U32" s="107"/>
      <c r="V32" s="107"/>
      <c r="W32" s="107"/>
      <c r="X32" s="107"/>
      <c r="Y32" s="108"/>
      <c r="Z32" s="75"/>
    </row>
    <row r="33" spans="2:26" s="43" customFormat="1" ht="45" customHeight="1" x14ac:dyDescent="0.45">
      <c r="B33" s="28"/>
      <c r="C33" s="116" t="s">
        <v>6241</v>
      </c>
      <c r="D33" s="117"/>
      <c r="E33" s="117"/>
      <c r="F33" s="117"/>
      <c r="G33" s="118"/>
      <c r="H33" s="88" t="s">
        <v>2050</v>
      </c>
      <c r="I33" s="70" t="s">
        <v>2050</v>
      </c>
      <c r="J33" s="217"/>
      <c r="K33" s="114"/>
      <c r="L33" s="114"/>
      <c r="M33" s="114"/>
      <c r="N33" s="115"/>
      <c r="O33" s="119"/>
      <c r="P33" s="119"/>
      <c r="Q33" s="119"/>
      <c r="R33" s="119"/>
      <c r="S33" s="119"/>
      <c r="T33" s="119"/>
      <c r="U33" s="119"/>
      <c r="V33" s="119"/>
      <c r="W33" s="119"/>
      <c r="X33" s="119"/>
      <c r="Y33" s="120"/>
      <c r="Z33" s="75"/>
    </row>
    <row r="34" spans="2:26" s="43" customFormat="1" ht="45" customHeight="1" x14ac:dyDescent="0.45">
      <c r="B34" s="28"/>
      <c r="C34" s="116" t="s">
        <v>6130</v>
      </c>
      <c r="D34" s="117"/>
      <c r="E34" s="117"/>
      <c r="F34" s="117"/>
      <c r="G34" s="118"/>
      <c r="H34" s="88" t="s">
        <v>8</v>
      </c>
      <c r="I34" s="70" t="s">
        <v>8</v>
      </c>
      <c r="J34" s="144" t="s">
        <v>6254</v>
      </c>
      <c r="K34" s="145"/>
      <c r="L34" s="145"/>
      <c r="M34" s="145"/>
      <c r="N34" s="146"/>
      <c r="O34" s="106" t="s">
        <v>6256</v>
      </c>
      <c r="P34" s="107"/>
      <c r="Q34" s="107"/>
      <c r="R34" s="107"/>
      <c r="S34" s="107"/>
      <c r="T34" s="107"/>
      <c r="U34" s="107"/>
      <c r="V34" s="107"/>
      <c r="W34" s="107"/>
      <c r="X34" s="107"/>
      <c r="Y34" s="108"/>
      <c r="Z34" s="75"/>
    </row>
    <row r="35" spans="2:26" s="43" customFormat="1" ht="46.5" customHeight="1" thickBot="1" x14ac:dyDescent="0.5">
      <c r="B35" s="28"/>
      <c r="C35" s="141" t="s">
        <v>6149</v>
      </c>
      <c r="D35" s="142"/>
      <c r="E35" s="142"/>
      <c r="F35" s="142"/>
      <c r="G35" s="143"/>
      <c r="H35" s="88" t="s">
        <v>2050</v>
      </c>
      <c r="I35" s="70" t="s">
        <v>2050</v>
      </c>
      <c r="J35" s="147"/>
      <c r="K35" s="148"/>
      <c r="L35" s="148"/>
      <c r="M35" s="148"/>
      <c r="N35" s="149"/>
      <c r="O35" s="119"/>
      <c r="P35" s="119"/>
      <c r="Q35" s="119"/>
      <c r="R35" s="119"/>
      <c r="S35" s="119"/>
      <c r="T35" s="119"/>
      <c r="U35" s="119"/>
      <c r="V35" s="119"/>
      <c r="W35" s="119"/>
      <c r="X35" s="119"/>
      <c r="Y35" s="120"/>
      <c r="Z35" s="75"/>
    </row>
    <row r="36" spans="2:26" s="43" customFormat="1" ht="85.5" customHeight="1" thickBot="1" x14ac:dyDescent="0.5">
      <c r="B36" s="28"/>
      <c r="C36" s="136" t="s">
        <v>6231</v>
      </c>
      <c r="D36" s="137"/>
      <c r="E36" s="137"/>
      <c r="F36" s="137"/>
      <c r="G36" s="138"/>
      <c r="H36" s="72" t="s">
        <v>6116</v>
      </c>
      <c r="I36" s="71" t="s">
        <v>6117</v>
      </c>
      <c r="J36" s="169" t="s">
        <v>6113</v>
      </c>
      <c r="K36" s="170"/>
      <c r="L36" s="170"/>
      <c r="M36" s="170"/>
      <c r="N36" s="171"/>
      <c r="O36" s="179" t="s">
        <v>6244</v>
      </c>
      <c r="P36" s="180"/>
      <c r="Q36" s="180"/>
      <c r="R36" s="180"/>
      <c r="S36" s="180"/>
      <c r="T36" s="180"/>
      <c r="U36" s="180"/>
      <c r="V36" s="180"/>
      <c r="W36" s="180"/>
      <c r="X36" s="180"/>
      <c r="Y36" s="181"/>
      <c r="Z36" s="75"/>
    </row>
    <row r="37" spans="2:26" s="43" customFormat="1" ht="45" customHeight="1" x14ac:dyDescent="0.45">
      <c r="B37" s="28"/>
      <c r="C37" s="116" t="s">
        <v>6245</v>
      </c>
      <c r="D37" s="117"/>
      <c r="E37" s="117"/>
      <c r="F37" s="117"/>
      <c r="G37" s="117"/>
      <c r="H37" s="88" t="s">
        <v>2050</v>
      </c>
      <c r="I37" s="82" t="s">
        <v>2050</v>
      </c>
      <c r="J37" s="114"/>
      <c r="K37" s="114"/>
      <c r="L37" s="114"/>
      <c r="M37" s="114"/>
      <c r="N37" s="115"/>
      <c r="O37" s="182"/>
      <c r="P37" s="183"/>
      <c r="Q37" s="183"/>
      <c r="R37" s="183"/>
      <c r="S37" s="183"/>
      <c r="T37" s="183"/>
      <c r="U37" s="183"/>
      <c r="V37" s="183"/>
      <c r="W37" s="183"/>
      <c r="X37" s="183"/>
      <c r="Y37" s="184"/>
      <c r="Z37" s="75"/>
    </row>
    <row r="38" spans="2:26" s="43" customFormat="1" ht="45" customHeight="1" x14ac:dyDescent="0.45">
      <c r="B38" s="28"/>
      <c r="C38" s="116" t="s">
        <v>6246</v>
      </c>
      <c r="D38" s="117"/>
      <c r="E38" s="117"/>
      <c r="F38" s="117"/>
      <c r="G38" s="117"/>
      <c r="H38" s="88" t="s">
        <v>8</v>
      </c>
      <c r="I38" s="83" t="s">
        <v>8</v>
      </c>
      <c r="J38" s="217" t="s">
        <v>6253</v>
      </c>
      <c r="K38" s="114"/>
      <c r="L38" s="114"/>
      <c r="M38" s="114"/>
      <c r="N38" s="115"/>
      <c r="O38" s="106" t="s">
        <v>6257</v>
      </c>
      <c r="P38" s="107"/>
      <c r="Q38" s="107"/>
      <c r="R38" s="107"/>
      <c r="S38" s="107"/>
      <c r="T38" s="107"/>
      <c r="U38" s="107"/>
      <c r="V38" s="107"/>
      <c r="W38" s="107"/>
      <c r="X38" s="107"/>
      <c r="Y38" s="108"/>
      <c r="Z38" s="75"/>
    </row>
    <row r="39" spans="2:26" s="41" customFormat="1" ht="45" customHeight="1" x14ac:dyDescent="0.45">
      <c r="C39" s="130" t="s">
        <v>6238</v>
      </c>
      <c r="D39" s="131"/>
      <c r="E39" s="131"/>
      <c r="F39" s="131"/>
      <c r="G39" s="132"/>
      <c r="H39" s="88" t="s">
        <v>2050</v>
      </c>
      <c r="I39" s="84" t="s">
        <v>2050</v>
      </c>
      <c r="J39" s="145"/>
      <c r="K39" s="145"/>
      <c r="L39" s="145"/>
      <c r="M39" s="145"/>
      <c r="N39" s="146"/>
      <c r="O39" s="126"/>
      <c r="P39" s="126"/>
      <c r="Q39" s="126"/>
      <c r="R39" s="126"/>
      <c r="S39" s="126"/>
      <c r="T39" s="126"/>
      <c r="U39" s="126"/>
      <c r="V39" s="126"/>
      <c r="W39" s="126"/>
      <c r="X39" s="126"/>
      <c r="Y39" s="127"/>
      <c r="Z39" s="8"/>
    </row>
    <row r="40" spans="2:26" s="41" customFormat="1" ht="45" customHeight="1" x14ac:dyDescent="0.45">
      <c r="C40" s="141" t="s">
        <v>6120</v>
      </c>
      <c r="D40" s="142"/>
      <c r="E40" s="142"/>
      <c r="F40" s="142"/>
      <c r="G40" s="142"/>
      <c r="H40" s="88" t="s">
        <v>2050</v>
      </c>
      <c r="I40" s="85" t="s">
        <v>2050</v>
      </c>
      <c r="J40" s="114"/>
      <c r="K40" s="114"/>
      <c r="L40" s="114"/>
      <c r="M40" s="114"/>
      <c r="N40" s="115"/>
      <c r="O40" s="128"/>
      <c r="P40" s="128"/>
      <c r="Q40" s="128"/>
      <c r="R40" s="128"/>
      <c r="S40" s="128"/>
      <c r="T40" s="128"/>
      <c r="U40" s="128"/>
      <c r="V40" s="128"/>
      <c r="W40" s="128"/>
      <c r="X40" s="128"/>
      <c r="Y40" s="129"/>
      <c r="Z40" s="8"/>
    </row>
    <row r="41" spans="2:26" s="58" customFormat="1" ht="48" customHeight="1" thickBot="1" x14ac:dyDescent="0.5">
      <c r="B41" s="59"/>
      <c r="C41" s="139" t="s">
        <v>6129</v>
      </c>
      <c r="D41" s="140"/>
      <c r="E41" s="140"/>
      <c r="F41" s="140"/>
      <c r="G41" s="140"/>
      <c r="H41" s="88" t="s">
        <v>2050</v>
      </c>
      <c r="I41" s="86" t="s">
        <v>2050</v>
      </c>
      <c r="J41" s="114"/>
      <c r="K41" s="114"/>
      <c r="L41" s="114"/>
      <c r="M41" s="114"/>
      <c r="N41" s="115"/>
      <c r="O41" s="233"/>
      <c r="P41" s="234"/>
      <c r="Q41" s="234"/>
      <c r="R41" s="234"/>
      <c r="S41" s="234"/>
      <c r="T41" s="234"/>
      <c r="U41" s="234"/>
      <c r="V41" s="234"/>
      <c r="W41" s="234"/>
      <c r="X41" s="234"/>
      <c r="Y41" s="235"/>
      <c r="Z41" s="76"/>
    </row>
    <row r="42" spans="2:26" s="41" customFormat="1" ht="82.5" customHeight="1" thickBot="1" x14ac:dyDescent="0.5">
      <c r="C42" s="136" t="s">
        <v>6232</v>
      </c>
      <c r="D42" s="137"/>
      <c r="E42" s="137"/>
      <c r="F42" s="137"/>
      <c r="G42" s="138"/>
      <c r="H42" s="93" t="s">
        <v>6116</v>
      </c>
      <c r="I42" s="90" t="s">
        <v>6117</v>
      </c>
      <c r="J42" s="169" t="s">
        <v>6113</v>
      </c>
      <c r="K42" s="170"/>
      <c r="L42" s="170"/>
      <c r="M42" s="170"/>
      <c r="N42" s="171"/>
      <c r="O42" s="121" t="s">
        <v>6119</v>
      </c>
      <c r="P42" s="121"/>
      <c r="Q42" s="121"/>
      <c r="R42" s="121"/>
      <c r="S42" s="121"/>
      <c r="T42" s="121"/>
      <c r="U42" s="121"/>
      <c r="V42" s="121"/>
      <c r="W42" s="121"/>
      <c r="X42" s="121"/>
      <c r="Y42" s="122"/>
      <c r="Z42" s="8"/>
    </row>
    <row r="43" spans="2:26" s="41" customFormat="1" ht="45" customHeight="1" x14ac:dyDescent="0.45">
      <c r="C43" s="154" t="s">
        <v>6121</v>
      </c>
      <c r="D43" s="155"/>
      <c r="E43" s="155"/>
      <c r="F43" s="155"/>
      <c r="G43" s="156"/>
      <c r="H43" s="88" t="s">
        <v>2050</v>
      </c>
      <c r="I43" s="80" t="s">
        <v>2050</v>
      </c>
      <c r="J43" s="145"/>
      <c r="K43" s="145"/>
      <c r="L43" s="145"/>
      <c r="M43" s="145"/>
      <c r="N43" s="146"/>
      <c r="O43" s="126"/>
      <c r="P43" s="126"/>
      <c r="Q43" s="126"/>
      <c r="R43" s="126"/>
      <c r="S43" s="126"/>
      <c r="T43" s="126"/>
      <c r="U43" s="126"/>
      <c r="V43" s="126"/>
      <c r="W43" s="126"/>
      <c r="X43" s="126"/>
      <c r="Y43" s="127"/>
      <c r="Z43" s="8"/>
    </row>
    <row r="44" spans="2:26" s="41" customFormat="1" ht="45" customHeight="1" x14ac:dyDescent="0.45">
      <c r="C44" s="112" t="s">
        <v>6234</v>
      </c>
      <c r="D44" s="113"/>
      <c r="E44" s="113"/>
      <c r="F44" s="113"/>
      <c r="G44" s="113"/>
      <c r="H44" s="88" t="s">
        <v>8</v>
      </c>
      <c r="I44" s="81" t="s">
        <v>8</v>
      </c>
      <c r="J44" s="217" t="s">
        <v>6260</v>
      </c>
      <c r="K44" s="114"/>
      <c r="L44" s="114"/>
      <c r="M44" s="114"/>
      <c r="N44" s="115"/>
      <c r="O44" s="106" t="s">
        <v>6261</v>
      </c>
      <c r="P44" s="107"/>
      <c r="Q44" s="107"/>
      <c r="R44" s="107"/>
      <c r="S44" s="107"/>
      <c r="T44" s="107"/>
      <c r="U44" s="107"/>
      <c r="V44" s="107"/>
      <c r="W44" s="107"/>
      <c r="X44" s="107"/>
      <c r="Y44" s="108"/>
      <c r="Z44" s="8"/>
    </row>
    <row r="45" spans="2:26" s="41" customFormat="1" ht="45" customHeight="1" x14ac:dyDescent="0.45">
      <c r="C45" s="112" t="s">
        <v>6235</v>
      </c>
      <c r="D45" s="113"/>
      <c r="E45" s="113"/>
      <c r="F45" s="113"/>
      <c r="G45" s="113"/>
      <c r="H45" s="88" t="s">
        <v>8</v>
      </c>
      <c r="I45" s="81" t="s">
        <v>8</v>
      </c>
      <c r="J45" s="217" t="s">
        <v>6260</v>
      </c>
      <c r="K45" s="114"/>
      <c r="L45" s="114"/>
      <c r="M45" s="114"/>
      <c r="N45" s="115"/>
      <c r="O45" s="106" t="s">
        <v>6262</v>
      </c>
      <c r="P45" s="107"/>
      <c r="Q45" s="107"/>
      <c r="R45" s="107"/>
      <c r="S45" s="107"/>
      <c r="T45" s="107"/>
      <c r="U45" s="107"/>
      <c r="V45" s="107"/>
      <c r="W45" s="107"/>
      <c r="X45" s="107"/>
      <c r="Y45" s="108"/>
      <c r="Z45" s="8"/>
    </row>
    <row r="46" spans="2:26" s="41" customFormat="1" ht="45" customHeight="1" x14ac:dyDescent="0.45">
      <c r="C46" s="112" t="s">
        <v>6233</v>
      </c>
      <c r="D46" s="113"/>
      <c r="E46" s="113"/>
      <c r="F46" s="113"/>
      <c r="G46" s="113"/>
      <c r="H46" s="88" t="s">
        <v>8</v>
      </c>
      <c r="I46" s="92" t="s">
        <v>8</v>
      </c>
      <c r="J46" s="217" t="s">
        <v>6260</v>
      </c>
      <c r="K46" s="114"/>
      <c r="L46" s="114"/>
      <c r="M46" s="114"/>
      <c r="N46" s="115"/>
      <c r="O46" s="106" t="s">
        <v>6263</v>
      </c>
      <c r="P46" s="107"/>
      <c r="Q46" s="107"/>
      <c r="R46" s="107"/>
      <c r="S46" s="107"/>
      <c r="T46" s="107"/>
      <c r="U46" s="107"/>
      <c r="V46" s="107"/>
      <c r="W46" s="107"/>
      <c r="X46" s="107"/>
      <c r="Y46" s="108"/>
      <c r="Z46" s="8"/>
    </row>
    <row r="47" spans="2:26" s="2" customFormat="1" ht="46.5" customHeight="1" x14ac:dyDescent="0.45">
      <c r="C47" s="139" t="s">
        <v>6240</v>
      </c>
      <c r="D47" s="140"/>
      <c r="E47" s="140"/>
      <c r="F47" s="140"/>
      <c r="G47" s="140"/>
      <c r="H47" s="88" t="s">
        <v>2050</v>
      </c>
      <c r="I47" s="88" t="s">
        <v>2050</v>
      </c>
      <c r="J47" s="148"/>
      <c r="K47" s="148"/>
      <c r="L47" s="148"/>
      <c r="M47" s="148"/>
      <c r="N47" s="149"/>
      <c r="O47" s="128"/>
      <c r="P47" s="128"/>
      <c r="Q47" s="128"/>
      <c r="R47" s="128"/>
      <c r="S47" s="128"/>
      <c r="T47" s="128"/>
      <c r="U47" s="128"/>
      <c r="V47" s="128"/>
      <c r="W47" s="128"/>
      <c r="X47" s="128"/>
      <c r="Y47" s="129"/>
      <c r="Z47" s="77"/>
    </row>
    <row r="48" spans="2:26" s="41" customFormat="1" ht="45" customHeight="1" x14ac:dyDescent="0.45">
      <c r="C48" s="112" t="s">
        <v>6239</v>
      </c>
      <c r="D48" s="113"/>
      <c r="E48" s="113"/>
      <c r="F48" s="113"/>
      <c r="G48" s="266"/>
      <c r="H48" s="88" t="s">
        <v>2050</v>
      </c>
      <c r="I48" s="104" t="s">
        <v>2050</v>
      </c>
      <c r="J48" s="217"/>
      <c r="K48" s="114"/>
      <c r="L48" s="114"/>
      <c r="M48" s="114"/>
      <c r="N48" s="115"/>
      <c r="O48" s="182"/>
      <c r="P48" s="183"/>
      <c r="Q48" s="183"/>
      <c r="R48" s="183"/>
      <c r="S48" s="183"/>
      <c r="T48" s="183"/>
      <c r="U48" s="183"/>
      <c r="V48" s="183"/>
      <c r="W48" s="183"/>
      <c r="X48" s="183"/>
      <c r="Y48" s="184"/>
      <c r="Z48" s="8"/>
    </row>
    <row r="49" spans="1:26" s="41" customFormat="1" ht="45" customHeight="1" thickBot="1" x14ac:dyDescent="0.5">
      <c r="C49" s="267" t="s">
        <v>6247</v>
      </c>
      <c r="D49" s="268"/>
      <c r="E49" s="268"/>
      <c r="F49" s="268"/>
      <c r="G49" s="269"/>
      <c r="H49" s="88" t="s">
        <v>2050</v>
      </c>
      <c r="I49" s="104" t="s">
        <v>2050</v>
      </c>
      <c r="J49" s="270"/>
      <c r="K49" s="271"/>
      <c r="L49" s="271"/>
      <c r="M49" s="271"/>
      <c r="N49" s="272"/>
      <c r="O49" s="273"/>
      <c r="P49" s="274"/>
      <c r="Q49" s="274"/>
      <c r="R49" s="274"/>
      <c r="S49" s="274"/>
      <c r="T49" s="274"/>
      <c r="U49" s="274"/>
      <c r="V49" s="274"/>
      <c r="W49" s="274"/>
      <c r="X49" s="274"/>
      <c r="Y49" s="275"/>
      <c r="Z49" s="8"/>
    </row>
    <row r="50" spans="1:26" ht="89.25" customHeight="1" thickBot="1" x14ac:dyDescent="0.5">
      <c r="B50" s="28"/>
      <c r="C50" s="109" t="s">
        <v>6122</v>
      </c>
      <c r="D50" s="110"/>
      <c r="E50" s="110"/>
      <c r="F50" s="110"/>
      <c r="G50" s="111"/>
      <c r="H50" s="93" t="s">
        <v>6116</v>
      </c>
      <c r="I50" s="91" t="s">
        <v>6117</v>
      </c>
      <c r="J50" s="279" t="s">
        <v>6113</v>
      </c>
      <c r="K50" s="170"/>
      <c r="L50" s="170"/>
      <c r="M50" s="170"/>
      <c r="N50" s="280"/>
      <c r="O50" s="123" t="s">
        <v>6244</v>
      </c>
      <c r="P50" s="124"/>
      <c r="Q50" s="124"/>
      <c r="R50" s="124"/>
      <c r="S50" s="124"/>
      <c r="T50" s="124"/>
      <c r="U50" s="124"/>
      <c r="V50" s="124"/>
      <c r="W50" s="124"/>
      <c r="X50" s="124"/>
      <c r="Y50" s="125"/>
    </row>
    <row r="51" spans="1:26" ht="40.5" customHeight="1" x14ac:dyDescent="0.45">
      <c r="B51" s="28"/>
      <c r="C51" s="154" t="s">
        <v>6123</v>
      </c>
      <c r="D51" s="155"/>
      <c r="E51" s="155"/>
      <c r="F51" s="155"/>
      <c r="G51" s="156"/>
      <c r="H51" s="88" t="s">
        <v>8</v>
      </c>
      <c r="I51" s="87" t="s">
        <v>8</v>
      </c>
      <c r="J51" s="145" t="s">
        <v>6264</v>
      </c>
      <c r="K51" s="145"/>
      <c r="L51" s="145"/>
      <c r="M51" s="145"/>
      <c r="N51" s="146"/>
      <c r="O51" s="106" t="s">
        <v>6267</v>
      </c>
      <c r="P51" s="107"/>
      <c r="Q51" s="107"/>
      <c r="R51" s="107"/>
      <c r="S51" s="107"/>
      <c r="T51" s="107"/>
      <c r="U51" s="107"/>
      <c r="V51" s="107"/>
      <c r="W51" s="107"/>
      <c r="X51" s="107"/>
      <c r="Y51" s="108"/>
    </row>
    <row r="52" spans="1:26" s="41" customFormat="1" ht="40.5" customHeight="1" x14ac:dyDescent="0.45">
      <c r="B52" s="28"/>
      <c r="C52" s="112" t="s">
        <v>6124</v>
      </c>
      <c r="D52" s="113"/>
      <c r="E52" s="113"/>
      <c r="F52" s="113"/>
      <c r="G52" s="113"/>
      <c r="H52" s="88" t="s">
        <v>2050</v>
      </c>
      <c r="I52" s="88" t="s">
        <v>2050</v>
      </c>
      <c r="J52" s="114"/>
      <c r="K52" s="114"/>
      <c r="L52" s="114"/>
      <c r="M52" s="114"/>
      <c r="N52" s="115"/>
      <c r="O52" s="119"/>
      <c r="P52" s="119"/>
      <c r="Q52" s="119"/>
      <c r="R52" s="119"/>
      <c r="S52" s="119"/>
      <c r="T52" s="119"/>
      <c r="U52" s="119"/>
      <c r="V52" s="119"/>
      <c r="W52" s="119"/>
      <c r="X52" s="119"/>
      <c r="Y52" s="120"/>
      <c r="Z52" s="8"/>
    </row>
    <row r="53" spans="1:26" s="41" customFormat="1" ht="40.5" customHeight="1" x14ac:dyDescent="0.45">
      <c r="B53" s="28"/>
      <c r="C53" s="112" t="s">
        <v>6125</v>
      </c>
      <c r="D53" s="113"/>
      <c r="E53" s="113"/>
      <c r="F53" s="113"/>
      <c r="G53" s="113"/>
      <c r="H53" s="88" t="s">
        <v>2050</v>
      </c>
      <c r="I53" s="88" t="s">
        <v>2050</v>
      </c>
      <c r="J53" s="114"/>
      <c r="K53" s="114"/>
      <c r="L53" s="114"/>
      <c r="M53" s="114"/>
      <c r="N53" s="115"/>
      <c r="O53" s="106"/>
      <c r="P53" s="107"/>
      <c r="Q53" s="107"/>
      <c r="R53" s="107"/>
      <c r="S53" s="107"/>
      <c r="T53" s="107"/>
      <c r="U53" s="107"/>
      <c r="V53" s="107"/>
      <c r="W53" s="107"/>
      <c r="X53" s="107"/>
      <c r="Y53" s="108"/>
      <c r="Z53" s="8"/>
    </row>
    <row r="54" spans="1:26" s="41" customFormat="1" ht="40.5" customHeight="1" x14ac:dyDescent="0.45">
      <c r="B54" s="28"/>
      <c r="C54" s="139" t="s">
        <v>6126</v>
      </c>
      <c r="D54" s="140"/>
      <c r="E54" s="140"/>
      <c r="F54" s="140"/>
      <c r="G54" s="140"/>
      <c r="H54" s="88" t="s">
        <v>2050</v>
      </c>
      <c r="I54" s="88" t="s">
        <v>2050</v>
      </c>
      <c r="J54" s="114"/>
      <c r="K54" s="114"/>
      <c r="L54" s="114"/>
      <c r="M54" s="114"/>
      <c r="N54" s="115"/>
      <c r="O54" s="223"/>
      <c r="P54" s="224"/>
      <c r="Q54" s="224"/>
      <c r="R54" s="224"/>
      <c r="S54" s="224"/>
      <c r="T54" s="224"/>
      <c r="U54" s="224"/>
      <c r="V54" s="224"/>
      <c r="W54" s="224"/>
      <c r="X54" s="224"/>
      <c r="Y54" s="225"/>
      <c r="Z54" s="8"/>
    </row>
    <row r="55" spans="1:26" s="41" customFormat="1" ht="40.5" customHeight="1" x14ac:dyDescent="0.45">
      <c r="B55" s="28"/>
      <c r="C55" s="112" t="s">
        <v>6127</v>
      </c>
      <c r="D55" s="113"/>
      <c r="E55" s="113"/>
      <c r="F55" s="113"/>
      <c r="G55" s="113"/>
      <c r="H55" s="88" t="s">
        <v>2050</v>
      </c>
      <c r="I55" s="88" t="s">
        <v>2050</v>
      </c>
      <c r="J55" s="114"/>
      <c r="K55" s="114"/>
      <c r="L55" s="114"/>
      <c r="M55" s="114"/>
      <c r="N55" s="115"/>
      <c r="O55" s="106"/>
      <c r="P55" s="107"/>
      <c r="Q55" s="107"/>
      <c r="R55" s="107"/>
      <c r="S55" s="107"/>
      <c r="T55" s="107"/>
      <c r="U55" s="107"/>
      <c r="V55" s="107"/>
      <c r="W55" s="107"/>
      <c r="X55" s="107"/>
      <c r="Y55" s="108"/>
      <c r="Z55" s="8"/>
    </row>
    <row r="56" spans="1:26" s="41" customFormat="1" ht="40.5" customHeight="1" x14ac:dyDescent="0.45">
      <c r="B56" s="28"/>
      <c r="C56" s="112" t="s">
        <v>6128</v>
      </c>
      <c r="D56" s="113"/>
      <c r="E56" s="113"/>
      <c r="F56" s="113"/>
      <c r="G56" s="113"/>
      <c r="H56" s="88" t="s">
        <v>8</v>
      </c>
      <c r="I56" s="88" t="s">
        <v>8</v>
      </c>
      <c r="J56" s="145" t="s">
        <v>6265</v>
      </c>
      <c r="K56" s="145"/>
      <c r="L56" s="145"/>
      <c r="M56" s="145"/>
      <c r="N56" s="146"/>
      <c r="O56" s="106" t="s">
        <v>6268</v>
      </c>
      <c r="P56" s="107"/>
      <c r="Q56" s="107"/>
      <c r="R56" s="107"/>
      <c r="S56" s="107"/>
      <c r="T56" s="107"/>
      <c r="U56" s="107"/>
      <c r="V56" s="107"/>
      <c r="W56" s="107"/>
      <c r="X56" s="107"/>
      <c r="Y56" s="108"/>
      <c r="Z56" s="8"/>
    </row>
    <row r="57" spans="1:26" s="41" customFormat="1" ht="40.5" customHeight="1" x14ac:dyDescent="0.45">
      <c r="B57" s="28"/>
      <c r="C57" s="112" t="s">
        <v>6131</v>
      </c>
      <c r="D57" s="113"/>
      <c r="E57" s="113"/>
      <c r="F57" s="113"/>
      <c r="G57" s="113"/>
      <c r="H57" s="88" t="s">
        <v>2050</v>
      </c>
      <c r="I57" s="88" t="s">
        <v>2050</v>
      </c>
      <c r="J57" s="114"/>
      <c r="K57" s="114"/>
      <c r="L57" s="114"/>
      <c r="M57" s="114"/>
      <c r="N57" s="115"/>
      <c r="O57" s="106"/>
      <c r="P57" s="107"/>
      <c r="Q57" s="107"/>
      <c r="R57" s="107"/>
      <c r="S57" s="107"/>
      <c r="T57" s="107"/>
      <c r="U57" s="107"/>
      <c r="V57" s="107"/>
      <c r="W57" s="107"/>
      <c r="X57" s="107"/>
      <c r="Y57" s="108"/>
      <c r="Z57" s="8"/>
    </row>
    <row r="58" spans="1:26" s="41" customFormat="1" ht="40.5" customHeight="1" thickBot="1" x14ac:dyDescent="0.5">
      <c r="B58" s="28"/>
      <c r="C58" s="112" t="s">
        <v>6132</v>
      </c>
      <c r="D58" s="113"/>
      <c r="E58" s="113"/>
      <c r="F58" s="113"/>
      <c r="G58" s="113"/>
      <c r="H58" s="88" t="s">
        <v>8</v>
      </c>
      <c r="I58" s="89" t="s">
        <v>8</v>
      </c>
      <c r="J58" s="114" t="s">
        <v>6266</v>
      </c>
      <c r="K58" s="114"/>
      <c r="L58" s="114"/>
      <c r="M58" s="114"/>
      <c r="N58" s="115"/>
      <c r="O58" s="106" t="s">
        <v>6269</v>
      </c>
      <c r="P58" s="107"/>
      <c r="Q58" s="107"/>
      <c r="R58" s="107"/>
      <c r="S58" s="107"/>
      <c r="T58" s="107"/>
      <c r="U58" s="107"/>
      <c r="V58" s="107"/>
      <c r="W58" s="107"/>
      <c r="X58" s="107"/>
      <c r="Y58" s="108"/>
      <c r="Z58" s="8"/>
    </row>
    <row r="59" spans="1:26" s="27" customFormat="1" ht="80.25" customHeight="1" thickBot="1" x14ac:dyDescent="0.5">
      <c r="A59" s="43"/>
      <c r="B59" s="60"/>
      <c r="C59" s="238" t="s">
        <v>6133</v>
      </c>
      <c r="D59" s="239"/>
      <c r="E59" s="239"/>
      <c r="F59" s="239"/>
      <c r="G59" s="239"/>
      <c r="H59" s="56"/>
      <c r="I59" s="57" t="s">
        <v>6117</v>
      </c>
      <c r="J59" s="226" t="s">
        <v>6113</v>
      </c>
      <c r="K59" s="227"/>
      <c r="L59" s="227"/>
      <c r="M59" s="227"/>
      <c r="N59" s="228"/>
      <c r="O59" s="240" t="s">
        <v>6244</v>
      </c>
      <c r="P59" s="121"/>
      <c r="Q59" s="121"/>
      <c r="R59" s="121"/>
      <c r="S59" s="121"/>
      <c r="T59" s="121"/>
      <c r="U59" s="121"/>
      <c r="V59" s="121"/>
      <c r="W59" s="121"/>
      <c r="X59" s="121"/>
      <c r="Y59" s="122"/>
      <c r="Z59" s="75"/>
    </row>
    <row r="60" spans="1:26" s="43" customFormat="1" ht="40.5" customHeight="1" x14ac:dyDescent="0.45">
      <c r="B60" s="60"/>
      <c r="C60" s="229"/>
      <c r="D60" s="230"/>
      <c r="E60" s="230"/>
      <c r="F60" s="230"/>
      <c r="G60" s="230"/>
      <c r="H60" s="94"/>
      <c r="I60" s="87" t="s">
        <v>2050</v>
      </c>
      <c r="J60" s="202"/>
      <c r="K60" s="202"/>
      <c r="L60" s="202"/>
      <c r="M60" s="202"/>
      <c r="N60" s="203"/>
      <c r="O60" s="231"/>
      <c r="P60" s="231"/>
      <c r="Q60" s="231"/>
      <c r="R60" s="231"/>
      <c r="S60" s="231"/>
      <c r="T60" s="231"/>
      <c r="U60" s="231"/>
      <c r="V60" s="231"/>
      <c r="W60" s="231"/>
      <c r="X60" s="231"/>
      <c r="Y60" s="232"/>
      <c r="Z60" s="75"/>
    </row>
    <row r="61" spans="1:26" s="43" customFormat="1" ht="40.5" customHeight="1" x14ac:dyDescent="0.45">
      <c r="B61" s="60"/>
      <c r="C61" s="162"/>
      <c r="D61" s="163"/>
      <c r="E61" s="163"/>
      <c r="F61" s="163"/>
      <c r="G61" s="164"/>
      <c r="H61" s="95"/>
      <c r="I61" s="88" t="s">
        <v>2050</v>
      </c>
      <c r="J61" s="114"/>
      <c r="K61" s="114"/>
      <c r="L61" s="114"/>
      <c r="M61" s="114"/>
      <c r="N61" s="115"/>
      <c r="O61" s="106"/>
      <c r="P61" s="107"/>
      <c r="Q61" s="107"/>
      <c r="R61" s="107"/>
      <c r="S61" s="107"/>
      <c r="T61" s="107"/>
      <c r="U61" s="107"/>
      <c r="V61" s="107"/>
      <c r="W61" s="107"/>
      <c r="X61" s="107"/>
      <c r="Y61" s="108"/>
      <c r="Z61" s="75"/>
    </row>
    <row r="62" spans="1:26" s="43" customFormat="1" ht="40.5" customHeight="1" x14ac:dyDescent="0.45">
      <c r="B62" s="60"/>
      <c r="C62" s="186"/>
      <c r="D62" s="187"/>
      <c r="E62" s="187"/>
      <c r="F62" s="187"/>
      <c r="G62" s="187"/>
      <c r="H62" s="95"/>
      <c r="I62" s="88" t="s">
        <v>2050</v>
      </c>
      <c r="J62" s="114"/>
      <c r="K62" s="114"/>
      <c r="L62" s="114"/>
      <c r="M62" s="114"/>
      <c r="N62" s="115"/>
      <c r="O62" s="236"/>
      <c r="P62" s="236"/>
      <c r="Q62" s="236"/>
      <c r="R62" s="236"/>
      <c r="S62" s="236"/>
      <c r="T62" s="236"/>
      <c r="U62" s="236"/>
      <c r="V62" s="236"/>
      <c r="W62" s="236"/>
      <c r="X62" s="236"/>
      <c r="Y62" s="237"/>
      <c r="Z62" s="75"/>
    </row>
    <row r="63" spans="1:26" s="43" customFormat="1" ht="40.5" customHeight="1" x14ac:dyDescent="0.45">
      <c r="B63" s="60"/>
      <c r="C63" s="162"/>
      <c r="D63" s="163"/>
      <c r="E63" s="163"/>
      <c r="F63" s="163"/>
      <c r="G63" s="164"/>
      <c r="H63" s="95"/>
      <c r="I63" s="88" t="s">
        <v>2050</v>
      </c>
      <c r="J63" s="114"/>
      <c r="K63" s="114"/>
      <c r="L63" s="114"/>
      <c r="M63" s="114"/>
      <c r="N63" s="115"/>
      <c r="O63" s="106"/>
      <c r="P63" s="107"/>
      <c r="Q63" s="107"/>
      <c r="R63" s="107"/>
      <c r="S63" s="107"/>
      <c r="T63" s="107"/>
      <c r="U63" s="107"/>
      <c r="V63" s="107"/>
      <c r="W63" s="107"/>
      <c r="X63" s="107"/>
      <c r="Y63" s="108"/>
      <c r="Z63" s="75"/>
    </row>
    <row r="64" spans="1:26" ht="40.5" customHeight="1" x14ac:dyDescent="0.45">
      <c r="C64" s="186"/>
      <c r="D64" s="187"/>
      <c r="E64" s="187"/>
      <c r="F64" s="187"/>
      <c r="G64" s="187"/>
      <c r="H64" s="95"/>
      <c r="I64" s="88" t="s">
        <v>2050</v>
      </c>
      <c r="J64" s="114"/>
      <c r="K64" s="114"/>
      <c r="L64" s="114"/>
      <c r="M64" s="114"/>
      <c r="N64" s="115"/>
      <c r="O64" s="236"/>
      <c r="P64" s="236"/>
      <c r="Q64" s="236"/>
      <c r="R64" s="236"/>
      <c r="S64" s="236"/>
      <c r="T64" s="236"/>
      <c r="U64" s="236"/>
      <c r="V64" s="236"/>
      <c r="W64" s="236"/>
      <c r="X64" s="236"/>
      <c r="Y64" s="237"/>
    </row>
    <row r="65" spans="1:26" ht="40.5" customHeight="1" thickBot="1" x14ac:dyDescent="0.5">
      <c r="B65" s="30"/>
      <c r="C65" s="157"/>
      <c r="D65" s="158"/>
      <c r="E65" s="158"/>
      <c r="F65" s="158"/>
      <c r="G65" s="159"/>
      <c r="H65" s="96"/>
      <c r="I65" s="89" t="s">
        <v>2050</v>
      </c>
      <c r="J65" s="160"/>
      <c r="K65" s="160"/>
      <c r="L65" s="160"/>
      <c r="M65" s="160"/>
      <c r="N65" s="161"/>
      <c r="O65" s="221"/>
      <c r="P65" s="221"/>
      <c r="Q65" s="221"/>
      <c r="R65" s="221"/>
      <c r="S65" s="221"/>
      <c r="T65" s="221"/>
      <c r="U65" s="221"/>
      <c r="V65" s="221"/>
      <c r="W65" s="221"/>
      <c r="X65" s="221"/>
      <c r="Y65" s="222"/>
    </row>
    <row r="66" spans="1:26" s="41" customFormat="1" ht="28.5" customHeight="1" thickBot="1" x14ac:dyDescent="0.5">
      <c r="B66" s="30"/>
      <c r="C66" s="168"/>
      <c r="D66" s="168"/>
      <c r="E66" s="168"/>
      <c r="F66" s="168"/>
      <c r="G66" s="168"/>
      <c r="H66" s="168"/>
      <c r="I66" s="168"/>
      <c r="J66" s="168"/>
      <c r="K66" s="168"/>
      <c r="L66" s="168"/>
      <c r="M66"/>
      <c r="N66"/>
      <c r="O66"/>
      <c r="P66"/>
      <c r="Q66"/>
      <c r="R66"/>
      <c r="S66"/>
      <c r="T66"/>
      <c r="U66"/>
      <c r="V66"/>
      <c r="W66"/>
      <c r="X66"/>
      <c r="Y66"/>
      <c r="Z66" s="8"/>
    </row>
    <row r="67" spans="1:26" ht="62.25" customHeight="1" thickBot="1" x14ac:dyDescent="0.5">
      <c r="B67" s="73" t="s">
        <v>6227</v>
      </c>
      <c r="C67" s="281" t="s">
        <v>6144</v>
      </c>
      <c r="D67" s="282"/>
      <c r="E67" s="282"/>
      <c r="F67" s="282"/>
      <c r="G67" s="282"/>
      <c r="H67" s="282"/>
      <c r="I67" s="282"/>
      <c r="J67" s="282"/>
      <c r="K67" s="282"/>
      <c r="L67" s="283"/>
      <c r="M67" s="41"/>
      <c r="N67" s="41"/>
      <c r="O67" s="41"/>
      <c r="P67" s="41"/>
      <c r="Q67" s="41"/>
      <c r="R67" s="41"/>
      <c r="S67" s="41"/>
      <c r="T67" s="41"/>
      <c r="U67" s="41"/>
      <c r="V67" s="41"/>
      <c r="W67" s="41"/>
      <c r="X67" s="41"/>
      <c r="Y67" s="41"/>
    </row>
    <row r="68" spans="1:26" s="41" customFormat="1" ht="116.25" customHeight="1" thickBot="1" x14ac:dyDescent="0.5">
      <c r="B68" s="30" t="s">
        <v>2</v>
      </c>
      <c r="C68" s="276" t="s">
        <v>6150</v>
      </c>
      <c r="D68" s="277"/>
      <c r="E68" s="277"/>
      <c r="F68" s="277"/>
      <c r="G68" s="277"/>
      <c r="H68" s="277"/>
      <c r="I68" s="277"/>
      <c r="J68" s="277"/>
      <c r="K68" s="277"/>
      <c r="L68" s="278"/>
      <c r="Z68" s="8"/>
    </row>
    <row r="69" spans="1:26" ht="159" customHeight="1" thickBot="1" x14ac:dyDescent="0.5">
      <c r="C69" s="172" t="s">
        <v>6270</v>
      </c>
      <c r="D69" s="173"/>
      <c r="E69" s="173"/>
      <c r="F69" s="173"/>
      <c r="G69" s="173"/>
      <c r="H69" s="173"/>
      <c r="I69" s="173"/>
      <c r="J69" s="173"/>
      <c r="K69" s="173"/>
      <c r="L69" s="174"/>
    </row>
    <row r="71" spans="1:26" ht="14.65" thickBot="1" x14ac:dyDescent="0.5"/>
    <row r="72" spans="1:26" s="31" customFormat="1" ht="87" customHeight="1" thickBot="1" x14ac:dyDescent="0.5">
      <c r="A72" s="43"/>
      <c r="B72" s="74" t="s">
        <v>6228</v>
      </c>
      <c r="C72" s="165" t="s">
        <v>6215</v>
      </c>
      <c r="D72" s="166"/>
      <c r="E72" s="166"/>
      <c r="F72" s="166"/>
      <c r="G72" s="166"/>
      <c r="H72" s="166"/>
      <c r="I72" s="166"/>
      <c r="J72" s="166"/>
      <c r="K72" s="166"/>
      <c r="L72" s="166"/>
      <c r="M72" s="43"/>
      <c r="N72" s="43"/>
      <c r="O72" s="43"/>
      <c r="P72" s="43"/>
      <c r="Z72" s="78"/>
    </row>
    <row r="73" spans="1:26" s="31" customFormat="1" ht="39.4" x14ac:dyDescent="0.45">
      <c r="A73" s="43"/>
      <c r="B73" s="66"/>
      <c r="C73" s="150" t="s">
        <v>6214</v>
      </c>
      <c r="D73" s="151"/>
      <c r="E73" s="151"/>
      <c r="F73" s="152"/>
      <c r="G73" s="79" t="s">
        <v>6135</v>
      </c>
      <c r="H73" s="69" t="s">
        <v>6134</v>
      </c>
      <c r="I73" s="167" t="s">
        <v>6145</v>
      </c>
      <c r="J73" s="167"/>
      <c r="K73" s="167"/>
      <c r="L73" s="167"/>
      <c r="M73" s="43"/>
      <c r="N73" s="43"/>
      <c r="O73" s="43"/>
      <c r="P73" s="43"/>
      <c r="Z73" s="78"/>
    </row>
    <row r="74" spans="1:26" ht="35.1" customHeight="1" x14ac:dyDescent="0.45">
      <c r="A74" s="43"/>
      <c r="B74" s="66"/>
      <c r="C74" s="62">
        <v>1</v>
      </c>
      <c r="D74" s="175" t="s">
        <v>6136</v>
      </c>
      <c r="E74" s="176"/>
      <c r="F74" s="176"/>
      <c r="G74" s="61" t="s">
        <v>8</v>
      </c>
      <c r="H74" s="61" t="s">
        <v>8</v>
      </c>
      <c r="I74" s="133"/>
      <c r="J74" s="134"/>
      <c r="K74" s="134"/>
      <c r="L74" s="135"/>
      <c r="M74" s="43"/>
      <c r="N74" s="43"/>
      <c r="O74" s="43"/>
      <c r="P74" s="43"/>
    </row>
    <row r="75" spans="1:26" ht="35.1" customHeight="1" x14ac:dyDescent="0.45">
      <c r="A75" s="43"/>
      <c r="B75" s="43"/>
      <c r="C75" s="62">
        <v>2</v>
      </c>
      <c r="D75" s="175" t="s">
        <v>6137</v>
      </c>
      <c r="E75" s="176"/>
      <c r="F75" s="176"/>
      <c r="G75" s="61" t="s">
        <v>8</v>
      </c>
      <c r="H75" s="61" t="s">
        <v>8</v>
      </c>
      <c r="I75" s="133"/>
      <c r="J75" s="134"/>
      <c r="K75" s="134"/>
      <c r="L75" s="135"/>
      <c r="M75" s="43"/>
      <c r="N75" s="43"/>
      <c r="O75" s="43"/>
      <c r="P75" s="43"/>
    </row>
    <row r="76" spans="1:26" ht="35.1" customHeight="1" x14ac:dyDescent="0.45">
      <c r="A76" s="43"/>
      <c r="B76" s="43"/>
      <c r="C76" s="62">
        <v>3</v>
      </c>
      <c r="D76" s="175" t="s">
        <v>6138</v>
      </c>
      <c r="E76" s="176"/>
      <c r="F76" s="176"/>
      <c r="G76" s="61" t="s">
        <v>8</v>
      </c>
      <c r="H76" s="61" t="s">
        <v>8</v>
      </c>
      <c r="I76" s="133"/>
      <c r="J76" s="134"/>
      <c r="K76" s="134"/>
      <c r="L76" s="135"/>
      <c r="M76" s="43"/>
      <c r="N76" s="43"/>
      <c r="O76" s="43"/>
      <c r="P76" s="43"/>
    </row>
    <row r="77" spans="1:26" ht="35.1" customHeight="1" x14ac:dyDescent="0.45">
      <c r="A77" s="43"/>
      <c r="B77" s="43"/>
      <c r="C77" s="62">
        <v>4</v>
      </c>
      <c r="D77" s="175" t="s">
        <v>6147</v>
      </c>
      <c r="E77" s="176"/>
      <c r="F77" s="176"/>
      <c r="G77" s="61" t="s">
        <v>8</v>
      </c>
      <c r="H77" s="61" t="s">
        <v>8</v>
      </c>
      <c r="I77" s="133"/>
      <c r="J77" s="134"/>
      <c r="K77" s="134"/>
      <c r="L77" s="135"/>
      <c r="M77" s="43"/>
      <c r="N77" s="43"/>
      <c r="O77" s="43"/>
      <c r="P77" s="43"/>
    </row>
    <row r="78" spans="1:26" ht="35.1" customHeight="1" x14ac:dyDescent="0.45">
      <c r="A78" s="43"/>
      <c r="B78" s="43"/>
      <c r="C78" s="62">
        <v>5</v>
      </c>
      <c r="D78" s="175" t="s">
        <v>6139</v>
      </c>
      <c r="E78" s="176"/>
      <c r="F78" s="176"/>
      <c r="G78" s="61" t="s">
        <v>8</v>
      </c>
      <c r="H78" s="61" t="s">
        <v>8</v>
      </c>
      <c r="I78" s="133"/>
      <c r="J78" s="134"/>
      <c r="K78" s="134"/>
      <c r="L78" s="135"/>
      <c r="M78" s="43"/>
      <c r="N78" s="43"/>
      <c r="O78" s="43"/>
      <c r="P78" s="43"/>
    </row>
    <row r="79" spans="1:26" ht="35.1" customHeight="1" x14ac:dyDescent="0.45">
      <c r="A79" s="43"/>
      <c r="B79" s="43"/>
      <c r="C79" s="62">
        <v>6</v>
      </c>
      <c r="D79" s="175" t="s">
        <v>6140</v>
      </c>
      <c r="E79" s="176"/>
      <c r="F79" s="176"/>
      <c r="G79" s="61" t="s">
        <v>8</v>
      </c>
      <c r="H79" s="61" t="s">
        <v>8</v>
      </c>
      <c r="I79" s="133"/>
      <c r="J79" s="134"/>
      <c r="K79" s="134"/>
      <c r="L79" s="135"/>
      <c r="M79" s="43"/>
      <c r="N79" s="43"/>
      <c r="O79" s="43"/>
      <c r="P79" s="43"/>
    </row>
    <row r="80" spans="1:26" ht="35.1" customHeight="1" x14ac:dyDescent="0.45">
      <c r="A80" s="43"/>
      <c r="B80" s="43"/>
      <c r="C80" s="62">
        <v>7</v>
      </c>
      <c r="D80" s="175" t="s">
        <v>6141</v>
      </c>
      <c r="E80" s="176"/>
      <c r="F80" s="176"/>
      <c r="G80" s="61" t="s">
        <v>8</v>
      </c>
      <c r="H80" s="61" t="s">
        <v>12</v>
      </c>
      <c r="I80" s="133" t="s">
        <v>6271</v>
      </c>
      <c r="J80" s="134"/>
      <c r="K80" s="134"/>
      <c r="L80" s="135"/>
      <c r="M80" s="43"/>
      <c r="N80" s="43"/>
      <c r="O80" s="43"/>
      <c r="P80" s="43"/>
    </row>
    <row r="81" spans="1:16" ht="35.1" customHeight="1" x14ac:dyDescent="0.45">
      <c r="A81" s="43"/>
      <c r="B81" s="43"/>
      <c r="C81" s="62">
        <v>8</v>
      </c>
      <c r="D81" s="175" t="s">
        <v>6148</v>
      </c>
      <c r="E81" s="176"/>
      <c r="F81" s="176"/>
      <c r="G81" s="61" t="s">
        <v>8</v>
      </c>
      <c r="H81" s="61" t="s">
        <v>12</v>
      </c>
      <c r="I81" s="133" t="s">
        <v>6272</v>
      </c>
      <c r="J81" s="134"/>
      <c r="K81" s="134"/>
      <c r="L81" s="135"/>
      <c r="M81" s="43"/>
      <c r="N81" s="43"/>
      <c r="O81" s="43"/>
      <c r="P81" s="43"/>
    </row>
    <row r="82" spans="1:16" ht="35.1" customHeight="1" x14ac:dyDescent="0.45">
      <c r="A82" s="43"/>
      <c r="B82" s="43"/>
      <c r="C82" s="62">
        <v>9</v>
      </c>
      <c r="D82" s="175" t="s">
        <v>6142</v>
      </c>
      <c r="E82" s="176"/>
      <c r="F82" s="176"/>
      <c r="G82" s="61" t="s">
        <v>8</v>
      </c>
      <c r="H82" s="61" t="s">
        <v>12</v>
      </c>
      <c r="I82" s="133" t="s">
        <v>6273</v>
      </c>
      <c r="J82" s="134"/>
      <c r="K82" s="134"/>
      <c r="L82" s="135"/>
      <c r="M82" s="43"/>
      <c r="N82" s="43"/>
      <c r="O82" s="43"/>
      <c r="P82" s="43"/>
    </row>
  </sheetData>
  <sheetProtection algorithmName="SHA-512" hashValue="ETKCIO/5CufeueVrzq5v2BVGSfCjsOEN2fncYqw8OXz01JjayUarCUPUELRMn+pRjJkqMoNbXLbJQXYny61b7Q==" saltValue="F31K3D43OoaWwv4cS09tWA==" spinCount="100000" sheet="1" objects="1" scenarios="1"/>
  <mergeCells count="176">
    <mergeCell ref="C68:L68"/>
    <mergeCell ref="J43:N43"/>
    <mergeCell ref="J46:N46"/>
    <mergeCell ref="J47:N47"/>
    <mergeCell ref="J51:N51"/>
    <mergeCell ref="J50:N50"/>
    <mergeCell ref="J52:N52"/>
    <mergeCell ref="J42:N42"/>
    <mergeCell ref="C67:L67"/>
    <mergeCell ref="C43:G43"/>
    <mergeCell ref="J44:N44"/>
    <mergeCell ref="J45:N45"/>
    <mergeCell ref="J27:N27"/>
    <mergeCell ref="O27:Y27"/>
    <mergeCell ref="C27:G27"/>
    <mergeCell ref="C48:G48"/>
    <mergeCell ref="C49:G49"/>
    <mergeCell ref="J48:N48"/>
    <mergeCell ref="J49:N49"/>
    <mergeCell ref="O48:Y48"/>
    <mergeCell ref="O49:Y49"/>
    <mergeCell ref="C40:G40"/>
    <mergeCell ref="O28:Y28"/>
    <mergeCell ref="J39:N39"/>
    <mergeCell ref="C29:G29"/>
    <mergeCell ref="C30:G30"/>
    <mergeCell ref="C31:G31"/>
    <mergeCell ref="C2:G2"/>
    <mergeCell ref="D19:G19"/>
    <mergeCell ref="D11:G11"/>
    <mergeCell ref="H15:L15"/>
    <mergeCell ref="H16:L16"/>
    <mergeCell ref="H17:L17"/>
    <mergeCell ref="H18:L18"/>
    <mergeCell ref="H19:L19"/>
    <mergeCell ref="D13:G13"/>
    <mergeCell ref="D14:G14"/>
    <mergeCell ref="D15:G15"/>
    <mergeCell ref="D16:G16"/>
    <mergeCell ref="D17:G17"/>
    <mergeCell ref="D18:G18"/>
    <mergeCell ref="H7:L9"/>
    <mergeCell ref="H10:L10"/>
    <mergeCell ref="H11:L11"/>
    <mergeCell ref="H12:L12"/>
    <mergeCell ref="H13:L13"/>
    <mergeCell ref="C4:I4"/>
    <mergeCell ref="C5:I5"/>
    <mergeCell ref="D12:G12"/>
    <mergeCell ref="D10:G10"/>
    <mergeCell ref="O65:Y65"/>
    <mergeCell ref="O53:Y53"/>
    <mergeCell ref="O54:Y54"/>
    <mergeCell ref="C54:G54"/>
    <mergeCell ref="J59:N59"/>
    <mergeCell ref="C53:G53"/>
    <mergeCell ref="C41:G41"/>
    <mergeCell ref="C52:G52"/>
    <mergeCell ref="O52:Y52"/>
    <mergeCell ref="C60:G60"/>
    <mergeCell ref="O60:Y60"/>
    <mergeCell ref="O41:Y41"/>
    <mergeCell ref="C55:G55"/>
    <mergeCell ref="C56:G56"/>
    <mergeCell ref="C64:G64"/>
    <mergeCell ref="O64:Y64"/>
    <mergeCell ref="O63:Y63"/>
    <mergeCell ref="J53:N53"/>
    <mergeCell ref="J54:N54"/>
    <mergeCell ref="J55:N55"/>
    <mergeCell ref="J56:N56"/>
    <mergeCell ref="O62:Y62"/>
    <mergeCell ref="C59:G59"/>
    <mergeCell ref="O59:Y59"/>
    <mergeCell ref="B7:B9"/>
    <mergeCell ref="C22:C23"/>
    <mergeCell ref="D22:G23"/>
    <mergeCell ref="C26:G26"/>
    <mergeCell ref="H20:L23"/>
    <mergeCell ref="J57:N57"/>
    <mergeCell ref="J58:N58"/>
    <mergeCell ref="J41:N41"/>
    <mergeCell ref="J60:N60"/>
    <mergeCell ref="C24:G24"/>
    <mergeCell ref="C7:G9"/>
    <mergeCell ref="C25:N25"/>
    <mergeCell ref="J29:N29"/>
    <mergeCell ref="J30:N30"/>
    <mergeCell ref="J31:N31"/>
    <mergeCell ref="J38:N38"/>
    <mergeCell ref="J32:N32"/>
    <mergeCell ref="J33:N33"/>
    <mergeCell ref="J37:N37"/>
    <mergeCell ref="J34:N34"/>
    <mergeCell ref="C28:G28"/>
    <mergeCell ref="C37:G37"/>
    <mergeCell ref="C34:G34"/>
    <mergeCell ref="C36:G36"/>
    <mergeCell ref="D82:F82"/>
    <mergeCell ref="I82:L82"/>
    <mergeCell ref="J26:N26"/>
    <mergeCell ref="O35:Y35"/>
    <mergeCell ref="O39:Y39"/>
    <mergeCell ref="O40:Y40"/>
    <mergeCell ref="O36:Y36"/>
    <mergeCell ref="O37:Y37"/>
    <mergeCell ref="O34:Y34"/>
    <mergeCell ref="O29:Y29"/>
    <mergeCell ref="O30:Y30"/>
    <mergeCell ref="O31:Y31"/>
    <mergeCell ref="O38:Y38"/>
    <mergeCell ref="O32:Y32"/>
    <mergeCell ref="O26:Y26"/>
    <mergeCell ref="C61:G61"/>
    <mergeCell ref="C57:G57"/>
    <mergeCell ref="C58:G58"/>
    <mergeCell ref="O58:Y58"/>
    <mergeCell ref="O57:Y57"/>
    <mergeCell ref="O61:Y61"/>
    <mergeCell ref="C62:G62"/>
    <mergeCell ref="I81:L81"/>
    <mergeCell ref="D74:F74"/>
    <mergeCell ref="D75:F75"/>
    <mergeCell ref="D76:F76"/>
    <mergeCell ref="D77:F77"/>
    <mergeCell ref="D78:F78"/>
    <mergeCell ref="D79:F79"/>
    <mergeCell ref="D80:F80"/>
    <mergeCell ref="D81:F81"/>
    <mergeCell ref="I75:L75"/>
    <mergeCell ref="I76:L76"/>
    <mergeCell ref="I77:L77"/>
    <mergeCell ref="I78:L78"/>
    <mergeCell ref="I79:L79"/>
    <mergeCell ref="I80:L80"/>
    <mergeCell ref="I74:L74"/>
    <mergeCell ref="C42:G42"/>
    <mergeCell ref="C47:G47"/>
    <mergeCell ref="C46:G46"/>
    <mergeCell ref="C35:G35"/>
    <mergeCell ref="J28:N28"/>
    <mergeCell ref="J35:N35"/>
    <mergeCell ref="C73:F73"/>
    <mergeCell ref="H14:L14"/>
    <mergeCell ref="C44:G44"/>
    <mergeCell ref="C51:G51"/>
    <mergeCell ref="C65:G65"/>
    <mergeCell ref="J61:N61"/>
    <mergeCell ref="J62:N62"/>
    <mergeCell ref="J63:N63"/>
    <mergeCell ref="J64:N64"/>
    <mergeCell ref="J65:N65"/>
    <mergeCell ref="C63:G63"/>
    <mergeCell ref="C72:L72"/>
    <mergeCell ref="I73:L73"/>
    <mergeCell ref="C66:L66"/>
    <mergeCell ref="J36:N36"/>
    <mergeCell ref="C33:G33"/>
    <mergeCell ref="C69:L69"/>
    <mergeCell ref="O56:Y56"/>
    <mergeCell ref="O55:Y55"/>
    <mergeCell ref="C50:G50"/>
    <mergeCell ref="O44:Y44"/>
    <mergeCell ref="C45:G45"/>
    <mergeCell ref="O45:Y45"/>
    <mergeCell ref="J40:N40"/>
    <mergeCell ref="C32:G32"/>
    <mergeCell ref="C38:G38"/>
    <mergeCell ref="O33:Y33"/>
    <mergeCell ref="O42:Y42"/>
    <mergeCell ref="O50:Y50"/>
    <mergeCell ref="O51:Y51"/>
    <mergeCell ref="O43:Y43"/>
    <mergeCell ref="O46:Y46"/>
    <mergeCell ref="O47:Y47"/>
    <mergeCell ref="C39:G39"/>
  </mergeCells>
  <conditionalFormatting sqref="H10:L23">
    <cfRule type="expression" dxfId="15" priority="14">
      <formula>AND($AA10="Red", H10="")</formula>
    </cfRule>
  </conditionalFormatting>
  <conditionalFormatting sqref="H77:H78">
    <cfRule type="expression" dxfId="14" priority="146">
      <formula>AND(AA20="Red", H77="")</formula>
    </cfRule>
  </conditionalFormatting>
  <conditionalFormatting sqref="H81">
    <cfRule type="expression" dxfId="13" priority="150">
      <formula>AND(AA21="Red", H81="")</formula>
    </cfRule>
  </conditionalFormatting>
  <conditionalFormatting sqref="H80">
    <cfRule type="expression" dxfId="12" priority="153">
      <formula>AND(AA21="Red", H80="")</formula>
    </cfRule>
  </conditionalFormatting>
  <conditionalFormatting sqref="H79">
    <cfRule type="expression" dxfId="11" priority="156">
      <formula>AND(AA21="Red", H79="")</formula>
    </cfRule>
  </conditionalFormatting>
  <conditionalFormatting sqref="I75">
    <cfRule type="expression" dxfId="10" priority="12">
      <formula>AND(AB19="Red", I75="")</formula>
    </cfRule>
  </conditionalFormatting>
  <conditionalFormatting sqref="I76">
    <cfRule type="expression" dxfId="9" priority="11">
      <formula>AND(AB20="Red", I76="")</formula>
    </cfRule>
  </conditionalFormatting>
  <conditionalFormatting sqref="I77">
    <cfRule type="expression" dxfId="8" priority="10">
      <formula>AND(AB21="Red", I77="")</formula>
    </cfRule>
  </conditionalFormatting>
  <conditionalFormatting sqref="I78">
    <cfRule type="expression" dxfId="7" priority="9">
      <formula>AND(AB22="Red", I78="")</formula>
    </cfRule>
  </conditionalFormatting>
  <conditionalFormatting sqref="I79">
    <cfRule type="expression" dxfId="6" priority="8">
      <formula>AND(AB23="Red", I79="")</formula>
    </cfRule>
  </conditionalFormatting>
  <conditionalFormatting sqref="I80">
    <cfRule type="expression" dxfId="5" priority="7">
      <formula>AND(AB24="Red", I80="")</formula>
    </cfRule>
  </conditionalFormatting>
  <conditionalFormatting sqref="I81">
    <cfRule type="expression" dxfId="4" priority="6">
      <formula>AND(#REF!="Red", I81="")</formula>
    </cfRule>
  </conditionalFormatting>
  <conditionalFormatting sqref="H82">
    <cfRule type="expression" dxfId="3" priority="5">
      <formula>AND(AA22="Red", H82="")</formula>
    </cfRule>
  </conditionalFormatting>
  <conditionalFormatting sqref="I82">
    <cfRule type="expression" dxfId="2" priority="4">
      <formula>AND(#REF!="Red", I82="")</formula>
    </cfRule>
  </conditionalFormatting>
  <conditionalFormatting sqref="H2">
    <cfRule type="expression" dxfId="1" priority="162">
      <formula>#REF!="TRUE"</formula>
    </cfRule>
  </conditionalFormatting>
  <conditionalFormatting sqref="I74:L82">
    <cfRule type="expression" dxfId="0" priority="2">
      <formula>AND($H74="No",AB74="Red")</formula>
    </cfRule>
  </conditionalFormatting>
  <dataValidations count="2">
    <dataValidation type="list" allowBlank="1" showInputMessage="1" showErrorMessage="1" sqref="H74:H82">
      <formula1>YesNo</formula1>
    </dataValidation>
    <dataValidation type="list" allowBlank="1" showInputMessage="1" showErrorMessage="1" sqref="I60:I65 G74:G82 H43:I49 H37:I41 H27:I35 H51:I58">
      <formula1>YesOnly</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CheckBox">
                <anchor moveWithCells="1">
                  <from>
                    <xdr:col>2</xdr:col>
                    <xdr:colOff>66675</xdr:colOff>
                    <xdr:row>11</xdr:row>
                    <xdr:rowOff>28575</xdr:rowOff>
                  </from>
                  <to>
                    <xdr:col>2</xdr:col>
                    <xdr:colOff>404813</xdr:colOff>
                    <xdr:row>11</xdr:row>
                    <xdr:rowOff>257175</xdr:rowOff>
                  </to>
                </anchor>
              </controlPr>
            </control>
          </mc:Choice>
        </mc:AlternateContent>
        <mc:AlternateContent xmlns:mc="http://schemas.openxmlformats.org/markup-compatibility/2006">
          <mc:Choice Requires="x14">
            <control shapeId="32770" r:id="rId5" name="Check Box 2">
              <controlPr defaultSize="0" autoFill="0" autoLine="0" autoPict="0" altText="CheckBox">
                <anchor moveWithCells="1">
                  <from>
                    <xdr:col>2</xdr:col>
                    <xdr:colOff>66675</xdr:colOff>
                    <xdr:row>9</xdr:row>
                    <xdr:rowOff>9525</xdr:rowOff>
                  </from>
                  <to>
                    <xdr:col>2</xdr:col>
                    <xdr:colOff>404813</xdr:colOff>
                    <xdr:row>9</xdr:row>
                    <xdr:rowOff>252413</xdr:rowOff>
                  </to>
                </anchor>
              </controlPr>
            </control>
          </mc:Choice>
        </mc:AlternateContent>
        <mc:AlternateContent xmlns:mc="http://schemas.openxmlformats.org/markup-compatibility/2006">
          <mc:Choice Requires="x14">
            <control shapeId="32771" r:id="rId6" name="Check Box 3">
              <controlPr defaultSize="0" autoFill="0" autoLine="0" autoPict="0" altText="CheckBox">
                <anchor moveWithCells="1">
                  <from>
                    <xdr:col>2</xdr:col>
                    <xdr:colOff>66675</xdr:colOff>
                    <xdr:row>12</xdr:row>
                    <xdr:rowOff>28575</xdr:rowOff>
                  </from>
                  <to>
                    <xdr:col>2</xdr:col>
                    <xdr:colOff>404813</xdr:colOff>
                    <xdr:row>12</xdr:row>
                    <xdr:rowOff>257175</xdr:rowOff>
                  </to>
                </anchor>
              </controlPr>
            </control>
          </mc:Choice>
        </mc:AlternateContent>
        <mc:AlternateContent xmlns:mc="http://schemas.openxmlformats.org/markup-compatibility/2006">
          <mc:Choice Requires="x14">
            <control shapeId="32772" r:id="rId7" name="Check Box 4">
              <controlPr defaultSize="0" autoFill="0" autoLine="0" autoPict="0" altText="CheckBox">
                <anchor moveWithCells="1">
                  <from>
                    <xdr:col>2</xdr:col>
                    <xdr:colOff>66675</xdr:colOff>
                    <xdr:row>10</xdr:row>
                    <xdr:rowOff>0</xdr:rowOff>
                  </from>
                  <to>
                    <xdr:col>2</xdr:col>
                    <xdr:colOff>404813</xdr:colOff>
                    <xdr:row>10</xdr:row>
                    <xdr:rowOff>238125</xdr:rowOff>
                  </to>
                </anchor>
              </controlPr>
            </control>
          </mc:Choice>
        </mc:AlternateContent>
        <mc:AlternateContent xmlns:mc="http://schemas.openxmlformats.org/markup-compatibility/2006">
          <mc:Choice Requires="x14">
            <control shapeId="32773" r:id="rId8" name="Check Box 5">
              <controlPr defaultSize="0" autoFill="0" autoLine="0" autoPict="0" altText="CheckBox">
                <anchor moveWithCells="1">
                  <from>
                    <xdr:col>2</xdr:col>
                    <xdr:colOff>66675</xdr:colOff>
                    <xdr:row>13</xdr:row>
                    <xdr:rowOff>23813</xdr:rowOff>
                  </from>
                  <to>
                    <xdr:col>2</xdr:col>
                    <xdr:colOff>404813</xdr:colOff>
                    <xdr:row>13</xdr:row>
                    <xdr:rowOff>252413</xdr:rowOff>
                  </to>
                </anchor>
              </controlPr>
            </control>
          </mc:Choice>
        </mc:AlternateContent>
        <mc:AlternateContent xmlns:mc="http://schemas.openxmlformats.org/markup-compatibility/2006">
          <mc:Choice Requires="x14">
            <control shapeId="32774" r:id="rId9" name="Check Box 6">
              <controlPr defaultSize="0" autoFill="0" autoLine="0" autoPict="0" altText="CheckBox">
                <anchor moveWithCells="1">
                  <from>
                    <xdr:col>2</xdr:col>
                    <xdr:colOff>66675</xdr:colOff>
                    <xdr:row>14</xdr:row>
                    <xdr:rowOff>9525</xdr:rowOff>
                  </from>
                  <to>
                    <xdr:col>2</xdr:col>
                    <xdr:colOff>404813</xdr:colOff>
                    <xdr:row>14</xdr:row>
                    <xdr:rowOff>252413</xdr:rowOff>
                  </to>
                </anchor>
              </controlPr>
            </control>
          </mc:Choice>
        </mc:AlternateContent>
        <mc:AlternateContent xmlns:mc="http://schemas.openxmlformats.org/markup-compatibility/2006">
          <mc:Choice Requires="x14">
            <control shapeId="32775" r:id="rId10" name="Check Box 7">
              <controlPr defaultSize="0" autoFill="0" autoLine="0" autoPict="0" altText="CheckBox">
                <anchor moveWithCells="1">
                  <from>
                    <xdr:col>2</xdr:col>
                    <xdr:colOff>66675</xdr:colOff>
                    <xdr:row>15</xdr:row>
                    <xdr:rowOff>9525</xdr:rowOff>
                  </from>
                  <to>
                    <xdr:col>2</xdr:col>
                    <xdr:colOff>404813</xdr:colOff>
                    <xdr:row>15</xdr:row>
                    <xdr:rowOff>252413</xdr:rowOff>
                  </to>
                </anchor>
              </controlPr>
            </control>
          </mc:Choice>
        </mc:AlternateContent>
        <mc:AlternateContent xmlns:mc="http://schemas.openxmlformats.org/markup-compatibility/2006">
          <mc:Choice Requires="x14">
            <control shapeId="32776" r:id="rId11" name="Check Box 8">
              <controlPr defaultSize="0" autoFill="0" autoLine="0" autoPict="0" altText="CheckBox">
                <anchor moveWithCells="1">
                  <from>
                    <xdr:col>2</xdr:col>
                    <xdr:colOff>66675</xdr:colOff>
                    <xdr:row>16</xdr:row>
                    <xdr:rowOff>9525</xdr:rowOff>
                  </from>
                  <to>
                    <xdr:col>2</xdr:col>
                    <xdr:colOff>404813</xdr:colOff>
                    <xdr:row>16</xdr:row>
                    <xdr:rowOff>252413</xdr:rowOff>
                  </to>
                </anchor>
              </controlPr>
            </control>
          </mc:Choice>
        </mc:AlternateContent>
        <mc:AlternateContent xmlns:mc="http://schemas.openxmlformats.org/markup-compatibility/2006">
          <mc:Choice Requires="x14">
            <control shapeId="32777" r:id="rId12" name="Check Box 9">
              <controlPr defaultSize="0" autoFill="0" autoLine="0" autoPict="0" altText="CheckBox">
                <anchor moveWithCells="1">
                  <from>
                    <xdr:col>2</xdr:col>
                    <xdr:colOff>66675</xdr:colOff>
                    <xdr:row>17</xdr:row>
                    <xdr:rowOff>9525</xdr:rowOff>
                  </from>
                  <to>
                    <xdr:col>2</xdr:col>
                    <xdr:colOff>404813</xdr:colOff>
                    <xdr:row>17</xdr:row>
                    <xdr:rowOff>252413</xdr:rowOff>
                  </to>
                </anchor>
              </controlPr>
            </control>
          </mc:Choice>
        </mc:AlternateContent>
        <mc:AlternateContent xmlns:mc="http://schemas.openxmlformats.org/markup-compatibility/2006">
          <mc:Choice Requires="x14">
            <control shapeId="32778" r:id="rId13" name="Check Box 10">
              <controlPr defaultSize="0" autoFill="0" autoLine="0" autoPict="0" altText="CheckBox">
                <anchor moveWithCells="1">
                  <from>
                    <xdr:col>2</xdr:col>
                    <xdr:colOff>66675</xdr:colOff>
                    <xdr:row>18</xdr:row>
                    <xdr:rowOff>9525</xdr:rowOff>
                  </from>
                  <to>
                    <xdr:col>2</xdr:col>
                    <xdr:colOff>404813</xdr:colOff>
                    <xdr:row>18</xdr:row>
                    <xdr:rowOff>252413</xdr:rowOff>
                  </to>
                </anchor>
              </controlPr>
            </control>
          </mc:Choice>
        </mc:AlternateContent>
        <mc:AlternateContent xmlns:mc="http://schemas.openxmlformats.org/markup-compatibility/2006">
          <mc:Choice Requires="x14">
            <control shapeId="32779" r:id="rId14" name="Check Box 11">
              <controlPr defaultSize="0" autoFill="0" autoLine="0" autoPict="0" altText="CheckBox">
                <anchor moveWithCells="1">
                  <from>
                    <xdr:col>2</xdr:col>
                    <xdr:colOff>66675</xdr:colOff>
                    <xdr:row>19</xdr:row>
                    <xdr:rowOff>9525</xdr:rowOff>
                  </from>
                  <to>
                    <xdr:col>2</xdr:col>
                    <xdr:colOff>404813</xdr:colOff>
                    <xdr:row>20</xdr:row>
                    <xdr:rowOff>61913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28"/>
  <sheetViews>
    <sheetView workbookViewId="0">
      <selection activeCell="A2" sqref="A2:A17"/>
    </sheetView>
  </sheetViews>
  <sheetFormatPr defaultColWidth="9.1328125" defaultRowHeight="14.25" x14ac:dyDescent="0.45"/>
  <cols>
    <col min="1" max="1" width="73.6640625" bestFit="1" customWidth="1"/>
    <col min="2" max="2" width="41.53125" customWidth="1"/>
    <col min="4" max="4" width="40.1328125" bestFit="1" customWidth="1"/>
    <col min="5" max="5" width="52.53125" customWidth="1"/>
  </cols>
  <sheetData>
    <row r="1" spans="1:4" ht="51.75" customHeight="1" x14ac:dyDescent="0.45">
      <c r="A1" s="5" t="s">
        <v>5</v>
      </c>
      <c r="B1" s="6" t="s">
        <v>6</v>
      </c>
      <c r="C1" s="29" t="s">
        <v>4</v>
      </c>
      <c r="D1" t="s">
        <v>2060</v>
      </c>
    </row>
    <row r="2" spans="1:4" ht="20.100000000000001" customHeight="1" x14ac:dyDescent="0.45">
      <c r="A2" t="s">
        <v>1923</v>
      </c>
      <c r="B2" t="s">
        <v>0</v>
      </c>
      <c r="C2" t="s">
        <v>3</v>
      </c>
      <c r="D2" s="38" t="s">
        <v>0</v>
      </c>
    </row>
    <row r="3" spans="1:4" ht="20.100000000000001" customHeight="1" x14ac:dyDescent="0.45">
      <c r="A3" t="s">
        <v>0</v>
      </c>
      <c r="B3" t="s">
        <v>8</v>
      </c>
      <c r="C3" t="s">
        <v>11</v>
      </c>
      <c r="D3" t="s">
        <v>6213</v>
      </c>
    </row>
    <row r="4" spans="1:4" ht="20.100000000000001" customHeight="1" x14ac:dyDescent="0.45">
      <c r="A4" t="s">
        <v>2047</v>
      </c>
      <c r="B4" t="s">
        <v>12</v>
      </c>
      <c r="C4" t="s">
        <v>15</v>
      </c>
      <c r="D4" t="s">
        <v>6211</v>
      </c>
    </row>
    <row r="5" spans="1:4" ht="20.100000000000001" customHeight="1" x14ac:dyDescent="0.45">
      <c r="A5" t="s">
        <v>1932</v>
      </c>
      <c r="C5" t="s">
        <v>18</v>
      </c>
      <c r="D5" t="s">
        <v>6212</v>
      </c>
    </row>
    <row r="6" spans="1:4" ht="20.100000000000001" customHeight="1" x14ac:dyDescent="0.45">
      <c r="A6" t="s">
        <v>1926</v>
      </c>
      <c r="B6" s="1" t="s">
        <v>19</v>
      </c>
      <c r="D6" t="s">
        <v>6216</v>
      </c>
    </row>
    <row r="7" spans="1:4" ht="20.100000000000001" customHeight="1" x14ac:dyDescent="0.45">
      <c r="A7" t="s">
        <v>2053</v>
      </c>
      <c r="B7" t="s">
        <v>0</v>
      </c>
    </row>
    <row r="8" spans="1:4" ht="20.100000000000001" customHeight="1" x14ac:dyDescent="0.45">
      <c r="A8" t="s">
        <v>1927</v>
      </c>
      <c r="B8" t="s">
        <v>8</v>
      </c>
    </row>
    <row r="9" spans="1:4" ht="20.100000000000001" customHeight="1" x14ac:dyDescent="0.45">
      <c r="A9" t="s">
        <v>1928</v>
      </c>
      <c r="B9" t="s">
        <v>12</v>
      </c>
    </row>
    <row r="10" spans="1:4" ht="20.100000000000001" customHeight="1" x14ac:dyDescent="0.45">
      <c r="A10" t="s">
        <v>1929</v>
      </c>
      <c r="B10" t="s">
        <v>1</v>
      </c>
    </row>
    <row r="11" spans="1:4" ht="20.100000000000001" customHeight="1" x14ac:dyDescent="0.45">
      <c r="A11" t="s">
        <v>2051</v>
      </c>
    </row>
    <row r="12" spans="1:4" ht="20.100000000000001" customHeight="1" x14ac:dyDescent="0.45">
      <c r="A12" t="s">
        <v>2052</v>
      </c>
      <c r="B12" s="1" t="s">
        <v>1925</v>
      </c>
    </row>
    <row r="13" spans="1:4" ht="20.100000000000001" customHeight="1" x14ac:dyDescent="0.45">
      <c r="A13" t="s">
        <v>1930</v>
      </c>
      <c r="B13" t="s">
        <v>0</v>
      </c>
    </row>
    <row r="14" spans="1:4" ht="20.100000000000001" customHeight="1" x14ac:dyDescent="0.45">
      <c r="A14" t="s">
        <v>1931</v>
      </c>
      <c r="B14" t="s">
        <v>2048</v>
      </c>
    </row>
    <row r="15" spans="1:4" ht="20.100000000000001" customHeight="1" x14ac:dyDescent="0.45">
      <c r="A15" t="s">
        <v>1933</v>
      </c>
      <c r="B15" t="s">
        <v>2054</v>
      </c>
    </row>
    <row r="16" spans="1:4" ht="20.100000000000001" customHeight="1" x14ac:dyDescent="0.45">
      <c r="A16" t="s">
        <v>1934</v>
      </c>
    </row>
    <row r="17" spans="1:2" ht="19.5" customHeight="1" x14ac:dyDescent="0.45">
      <c r="A17" t="s">
        <v>1936</v>
      </c>
      <c r="B17" t="s">
        <v>2049</v>
      </c>
    </row>
    <row r="18" spans="1:2" ht="18.75" customHeight="1" x14ac:dyDescent="0.45">
      <c r="B18" t="s">
        <v>2050</v>
      </c>
    </row>
    <row r="19" spans="1:2" x14ac:dyDescent="0.45">
      <c r="B19" t="s">
        <v>8</v>
      </c>
    </row>
    <row r="27" spans="1:2" ht="18.75" customHeight="1" x14ac:dyDescent="0.45"/>
    <row r="28" spans="1:2" ht="18.75" customHeight="1" x14ac:dyDescent="0.45"/>
    <row r="57" spans="1:1" x14ac:dyDescent="0.45">
      <c r="A57" s="3"/>
    </row>
    <row r="58" spans="1:1" x14ac:dyDescent="0.45">
      <c r="A58" s="9" t="s">
        <v>20</v>
      </c>
    </row>
    <row r="59" spans="1:1" x14ac:dyDescent="0.45">
      <c r="A59" s="1" t="s">
        <v>21</v>
      </c>
    </row>
    <row r="60" spans="1:1" x14ac:dyDescent="0.45">
      <c r="A60" s="1" t="s">
        <v>0</v>
      </c>
    </row>
    <row r="61" spans="1:1" x14ac:dyDescent="0.45">
      <c r="A61" s="10" t="s">
        <v>22</v>
      </c>
    </row>
    <row r="62" spans="1:1" x14ac:dyDescent="0.45">
      <c r="A62" s="11" t="s">
        <v>17</v>
      </c>
    </row>
    <row r="63" spans="1:1" x14ac:dyDescent="0.45">
      <c r="A63" s="12" t="s">
        <v>23</v>
      </c>
    </row>
    <row r="64" spans="1:1" x14ac:dyDescent="0.45">
      <c r="A64" s="12" t="s">
        <v>0</v>
      </c>
    </row>
    <row r="65" spans="1:1" x14ac:dyDescent="0.45">
      <c r="A65" s="13" t="s">
        <v>24</v>
      </c>
    </row>
    <row r="66" spans="1:1" x14ac:dyDescent="0.45">
      <c r="A66" s="13" t="s">
        <v>25</v>
      </c>
    </row>
    <row r="67" spans="1:1" x14ac:dyDescent="0.45">
      <c r="A67" s="13" t="s">
        <v>26</v>
      </c>
    </row>
    <row r="68" spans="1:1" x14ac:dyDescent="0.45">
      <c r="A68" s="13" t="s">
        <v>27</v>
      </c>
    </row>
    <row r="69" spans="1:1" x14ac:dyDescent="0.45">
      <c r="A69" s="13" t="s">
        <v>28</v>
      </c>
    </row>
    <row r="70" spans="1:1" x14ac:dyDescent="0.45">
      <c r="A70" s="13" t="s">
        <v>29</v>
      </c>
    </row>
    <row r="71" spans="1:1" x14ac:dyDescent="0.45">
      <c r="A71" s="13" t="s">
        <v>30</v>
      </c>
    </row>
    <row r="72" spans="1:1" x14ac:dyDescent="0.45">
      <c r="A72" s="13" t="s">
        <v>31</v>
      </c>
    </row>
    <row r="73" spans="1:1" x14ac:dyDescent="0.45">
      <c r="A73" s="13" t="s">
        <v>32</v>
      </c>
    </row>
    <row r="74" spans="1:1" x14ac:dyDescent="0.45">
      <c r="A74" s="13" t="s">
        <v>33</v>
      </c>
    </row>
    <row r="75" spans="1:1" x14ac:dyDescent="0.45">
      <c r="A75" s="13" t="s">
        <v>34</v>
      </c>
    </row>
    <row r="76" spans="1:1" x14ac:dyDescent="0.45">
      <c r="A76" s="12" t="s">
        <v>35</v>
      </c>
    </row>
    <row r="77" spans="1:1" x14ac:dyDescent="0.45">
      <c r="A77" s="12" t="s">
        <v>0</v>
      </c>
    </row>
    <row r="78" spans="1:1" x14ac:dyDescent="0.45">
      <c r="A78" s="13" t="s">
        <v>36</v>
      </c>
    </row>
    <row r="79" spans="1:1" x14ac:dyDescent="0.45">
      <c r="A79" s="13" t="s">
        <v>37</v>
      </c>
    </row>
    <row r="80" spans="1:1" x14ac:dyDescent="0.45">
      <c r="A80" s="13" t="s">
        <v>38</v>
      </c>
    </row>
    <row r="81" spans="1:1" x14ac:dyDescent="0.45">
      <c r="A81" s="13" t="s">
        <v>17</v>
      </c>
    </row>
    <row r="82" spans="1:1" x14ac:dyDescent="0.45">
      <c r="A82" s="12" t="s">
        <v>39</v>
      </c>
    </row>
    <row r="83" spans="1:1" x14ac:dyDescent="0.45">
      <c r="A83" s="12" t="s">
        <v>0</v>
      </c>
    </row>
    <row r="84" spans="1:1" x14ac:dyDescent="0.45">
      <c r="A84" s="14" t="s">
        <v>40</v>
      </c>
    </row>
    <row r="85" spans="1:1" x14ac:dyDescent="0.45">
      <c r="A85" s="14" t="s">
        <v>41</v>
      </c>
    </row>
    <row r="86" spans="1:1" x14ac:dyDescent="0.45">
      <c r="A86" s="14" t="s">
        <v>17</v>
      </c>
    </row>
    <row r="87" spans="1:1" x14ac:dyDescent="0.45">
      <c r="A87" s="11" t="s">
        <v>42</v>
      </c>
    </row>
    <row r="88" spans="1:1" x14ac:dyDescent="0.45">
      <c r="A88" s="15" t="s">
        <v>43</v>
      </c>
    </row>
    <row r="89" spans="1:1" x14ac:dyDescent="0.45">
      <c r="A89" s="15" t="s">
        <v>0</v>
      </c>
    </row>
    <row r="90" spans="1:1" x14ac:dyDescent="0.45">
      <c r="A90" s="13" t="s">
        <v>44</v>
      </c>
    </row>
    <row r="91" spans="1:1" x14ac:dyDescent="0.45">
      <c r="A91" s="13" t="s">
        <v>45</v>
      </c>
    </row>
    <row r="92" spans="1:1" x14ac:dyDescent="0.45">
      <c r="A92" s="13" t="s">
        <v>46</v>
      </c>
    </row>
    <row r="93" spans="1:1" x14ac:dyDescent="0.45">
      <c r="A93" s="13" t="s">
        <v>47</v>
      </c>
    </row>
    <row r="94" spans="1:1" x14ac:dyDescent="0.45">
      <c r="A94" s="11" t="s">
        <v>17</v>
      </c>
    </row>
    <row r="95" spans="1:1" x14ac:dyDescent="0.45">
      <c r="A95" s="16" t="s">
        <v>48</v>
      </c>
    </row>
    <row r="96" spans="1:1" x14ac:dyDescent="0.45">
      <c r="A96" s="16" t="s">
        <v>0</v>
      </c>
    </row>
    <row r="97" spans="1:1" x14ac:dyDescent="0.45">
      <c r="A97" s="13" t="s">
        <v>49</v>
      </c>
    </row>
    <row r="98" spans="1:1" x14ac:dyDescent="0.45">
      <c r="A98" s="13" t="s">
        <v>50</v>
      </c>
    </row>
    <row r="99" spans="1:1" x14ac:dyDescent="0.45">
      <c r="A99" s="13" t="s">
        <v>51</v>
      </c>
    </row>
    <row r="100" spans="1:1" x14ac:dyDescent="0.45">
      <c r="A100" s="13" t="s">
        <v>47</v>
      </c>
    </row>
    <row r="101" spans="1:1" x14ac:dyDescent="0.45">
      <c r="A101" s="13" t="s">
        <v>52</v>
      </c>
    </row>
    <row r="102" spans="1:1" x14ac:dyDescent="0.45">
      <c r="A102" s="13" t="s">
        <v>53</v>
      </c>
    </row>
    <row r="103" spans="1:1" x14ac:dyDescent="0.45">
      <c r="A103" s="13" t="s">
        <v>54</v>
      </c>
    </row>
    <row r="104" spans="1:1" x14ac:dyDescent="0.45">
      <c r="A104" s="13" t="s">
        <v>17</v>
      </c>
    </row>
    <row r="105" spans="1:1" x14ac:dyDescent="0.45">
      <c r="A105" s="16" t="s">
        <v>55</v>
      </c>
    </row>
    <row r="106" spans="1:1" x14ac:dyDescent="0.45">
      <c r="A106" s="16" t="s">
        <v>0</v>
      </c>
    </row>
    <row r="107" spans="1:1" x14ac:dyDescent="0.45">
      <c r="A107" s="13" t="s">
        <v>56</v>
      </c>
    </row>
    <row r="108" spans="1:1" x14ac:dyDescent="0.45">
      <c r="A108" s="13" t="s">
        <v>57</v>
      </c>
    </row>
    <row r="109" spans="1:1" x14ac:dyDescent="0.45">
      <c r="A109" s="13" t="s">
        <v>58</v>
      </c>
    </row>
    <row r="110" spans="1:1" x14ac:dyDescent="0.45">
      <c r="A110" s="13" t="s">
        <v>59</v>
      </c>
    </row>
    <row r="111" spans="1:1" x14ac:dyDescent="0.45">
      <c r="A111" s="13" t="s">
        <v>60</v>
      </c>
    </row>
    <row r="112" spans="1:1" x14ac:dyDescent="0.45">
      <c r="A112" s="13" t="s">
        <v>61</v>
      </c>
    </row>
    <row r="113" spans="1:1" x14ac:dyDescent="0.45">
      <c r="A113" s="13" t="s">
        <v>17</v>
      </c>
    </row>
    <row r="114" spans="1:1" x14ac:dyDescent="0.45">
      <c r="A114" s="12" t="s">
        <v>62</v>
      </c>
    </row>
    <row r="115" spans="1:1" x14ac:dyDescent="0.45">
      <c r="A115" s="12" t="s">
        <v>0</v>
      </c>
    </row>
    <row r="116" spans="1:1" x14ac:dyDescent="0.45">
      <c r="A116" s="13" t="s">
        <v>63</v>
      </c>
    </row>
    <row r="117" spans="1:1" x14ac:dyDescent="0.45">
      <c r="A117" s="13" t="s">
        <v>64</v>
      </c>
    </row>
    <row r="118" spans="1:1" x14ac:dyDescent="0.45">
      <c r="A118" s="13" t="s">
        <v>65</v>
      </c>
    </row>
    <row r="119" spans="1:1" x14ac:dyDescent="0.45">
      <c r="A119" s="13" t="s">
        <v>1935</v>
      </c>
    </row>
    <row r="120" spans="1:1" x14ac:dyDescent="0.45">
      <c r="A120" s="13" t="s">
        <v>66</v>
      </c>
    </row>
    <row r="121" spans="1:1" x14ac:dyDescent="0.45">
      <c r="A121" s="13" t="s">
        <v>67</v>
      </c>
    </row>
    <row r="122" spans="1:1" x14ac:dyDescent="0.45">
      <c r="A122" s="13" t="s">
        <v>68</v>
      </c>
    </row>
    <row r="123" spans="1:1" x14ac:dyDescent="0.45">
      <c r="A123" s="13" t="s">
        <v>69</v>
      </c>
    </row>
    <row r="124" spans="1:1" x14ac:dyDescent="0.45">
      <c r="A124" s="13" t="s">
        <v>70</v>
      </c>
    </row>
    <row r="125" spans="1:1" x14ac:dyDescent="0.45">
      <c r="A125" s="13" t="s">
        <v>71</v>
      </c>
    </row>
    <row r="126" spans="1:1" x14ac:dyDescent="0.45">
      <c r="A126" s="13" t="s">
        <v>72</v>
      </c>
    </row>
    <row r="127" spans="1:1" x14ac:dyDescent="0.45">
      <c r="A127" s="13" t="s">
        <v>34</v>
      </c>
    </row>
    <row r="128" spans="1:1" x14ac:dyDescent="0.45">
      <c r="A128"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22"/>
  <sheetViews>
    <sheetView workbookViewId="0">
      <selection activeCell="D7" sqref="D7"/>
    </sheetView>
  </sheetViews>
  <sheetFormatPr defaultRowHeight="14.25" x14ac:dyDescent="0.45"/>
  <cols>
    <col min="1" max="1" width="21.1328125" customWidth="1"/>
    <col min="2" max="2" width="29.33203125" customWidth="1"/>
    <col min="3" max="3" width="26.1328125" customWidth="1"/>
    <col min="4" max="4" width="22.6640625" customWidth="1"/>
    <col min="5" max="5" width="27.46484375" customWidth="1"/>
  </cols>
  <sheetData>
    <row r="1" spans="1:6" x14ac:dyDescent="0.45">
      <c r="A1" t="s">
        <v>73</v>
      </c>
    </row>
    <row r="5" spans="1:6" x14ac:dyDescent="0.45">
      <c r="A5" s="17" t="s">
        <v>74</v>
      </c>
    </row>
    <row r="6" spans="1:6" ht="15.75" x14ac:dyDescent="0.5">
      <c r="A6" t="s">
        <v>75</v>
      </c>
      <c r="B6" s="18">
        <v>311</v>
      </c>
      <c r="E6" t="s">
        <v>76</v>
      </c>
    </row>
    <row r="7" spans="1:6" x14ac:dyDescent="0.45">
      <c r="A7" s="8" t="s">
        <v>77</v>
      </c>
      <c r="B7" s="8" t="str">
        <f>VLOOKUP(valDistr,dataDistr,3,FALSE)</f>
        <v>Salem Academy Charter (District)</v>
      </c>
      <c r="C7" s="8" t="s">
        <v>78</v>
      </c>
      <c r="D7" s="8" t="str">
        <f>LEFT(VLOOKUP(valDistr,dataDistr,2,FALSE),4)</f>
        <v>0485</v>
      </c>
      <c r="E7" s="8" t="s">
        <v>79</v>
      </c>
      <c r="F7" s="8" t="str">
        <f>VLOOKUP(valDistr,dataDistr,12,FALSE)</f>
        <v>Colleen Holforty</v>
      </c>
    </row>
    <row r="8" spans="1:6" x14ac:dyDescent="0.45">
      <c r="A8" s="8" t="s">
        <v>80</v>
      </c>
      <c r="B8" s="8" t="str">
        <f>VLOOKUP(valDistr,dataDistr,7,FALSE)</f>
        <v>45 Congress Street</v>
      </c>
      <c r="C8" s="8"/>
      <c r="D8" s="8"/>
      <c r="E8" s="8" t="s">
        <v>81</v>
      </c>
      <c r="F8" s="8" t="str">
        <f>VLOOKUP(valDistr,dataDistr,13,FALSE)</f>
        <v>781-338-3522</v>
      </c>
    </row>
    <row r="9" spans="1:6" x14ac:dyDescent="0.45">
      <c r="A9" s="8" t="s">
        <v>82</v>
      </c>
      <c r="B9" s="8" t="str">
        <f>IF(VLOOKUP(valDistr,dataDistr,8,FALSE)=0,"",VLOOKUP(valDistr,dataDistr,8,FALSE))</f>
        <v>c/o Shetland Pk</v>
      </c>
      <c r="C9" s="8"/>
      <c r="D9" s="8"/>
      <c r="E9" s="8" t="s">
        <v>83</v>
      </c>
      <c r="F9" s="8" t="str">
        <f>VLOOKUP(valDistr,dataDistr,14,FALSE)</f>
        <v>colleen.e.holforty@mass.gov</v>
      </c>
    </row>
    <row r="10" spans="1:6" x14ac:dyDescent="0.45">
      <c r="A10" s="19" t="s">
        <v>84</v>
      </c>
      <c r="B10" s="19" t="str">
        <f>VLOOKUP(valDistr,dataDistr,9,FALSE)&amp;", "&amp;VLOOKUP(valDistr,dataDistr,10,FALSE)&amp;" "&amp;VLOOKUP(valDistr,dataDistr,11,FALSE)</f>
        <v>Salem, MA 01970</v>
      </c>
      <c r="C10" s="19"/>
      <c r="D10" s="19"/>
      <c r="E10" s="19"/>
      <c r="F10" s="8"/>
    </row>
    <row r="11" spans="1:6" x14ac:dyDescent="0.45">
      <c r="A11" s="8" t="s">
        <v>85</v>
      </c>
      <c r="B11" s="8">
        <f>VLOOKUP(valDistr,dataDistr,17,FALSE)</f>
        <v>903271</v>
      </c>
      <c r="C11" t="s">
        <v>86</v>
      </c>
      <c r="D11" s="8">
        <f>VLOOKUP(valDistr,dataDistr,16,FALSE)</f>
        <v>30</v>
      </c>
    </row>
    <row r="12" spans="1:6" x14ac:dyDescent="0.45">
      <c r="A12" s="8" t="s">
        <v>87</v>
      </c>
    </row>
    <row r="13" spans="1:6" x14ac:dyDescent="0.45">
      <c r="A13" s="20" t="s">
        <v>88</v>
      </c>
      <c r="C13" s="8" t="s">
        <v>89</v>
      </c>
      <c r="D13" s="8"/>
    </row>
    <row r="14" spans="1:6" x14ac:dyDescent="0.45">
      <c r="A14" s="21" t="s">
        <v>90</v>
      </c>
      <c r="C14" s="8">
        <v>1</v>
      </c>
      <c r="D14" s="8"/>
    </row>
    <row r="15" spans="1:6" x14ac:dyDescent="0.45">
      <c r="A15" s="21" t="s">
        <v>91</v>
      </c>
      <c r="C15" s="8">
        <v>2</v>
      </c>
      <c r="D15" s="8" t="s">
        <v>7</v>
      </c>
    </row>
    <row r="16" spans="1:6" x14ac:dyDescent="0.45">
      <c r="A16" s="21" t="s">
        <v>10</v>
      </c>
      <c r="C16" s="8">
        <v>3</v>
      </c>
      <c r="D16" s="8" t="s">
        <v>9</v>
      </c>
    </row>
    <row r="17" spans="1:4" x14ac:dyDescent="0.45">
      <c r="A17" s="22" t="s">
        <v>14</v>
      </c>
      <c r="C17" s="8">
        <v>4</v>
      </c>
      <c r="D17" s="8" t="s">
        <v>13</v>
      </c>
    </row>
    <row r="18" spans="1:4" x14ac:dyDescent="0.45">
      <c r="A18" s="22" t="s">
        <v>17</v>
      </c>
      <c r="C18" s="8">
        <v>5</v>
      </c>
      <c r="D18" s="8" t="s">
        <v>16</v>
      </c>
    </row>
    <row r="19" spans="1:4" x14ac:dyDescent="0.45">
      <c r="A19" s="4"/>
    </row>
    <row r="20" spans="1:4" x14ac:dyDescent="0.45">
      <c r="A20" t="s">
        <v>92</v>
      </c>
      <c r="B20">
        <f>VLOOKUP(valDistr,dataDistr,18,FALSE)</f>
        <v>0</v>
      </c>
    </row>
    <row r="21" spans="1:4" x14ac:dyDescent="0.45">
      <c r="A21" t="s">
        <v>93</v>
      </c>
      <c r="B21" t="str">
        <f>VLOOKUP(valDistr,dataDistr,19,FALSE)</f>
        <v>Yes</v>
      </c>
    </row>
    <row r="22" spans="1:4" x14ac:dyDescent="0.45">
      <c r="A22" t="s">
        <v>1937</v>
      </c>
      <c r="B22">
        <f>VLOOKUP(valDistr,dataDistr,21,FALSE)</f>
        <v>492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8"/>
  <sheetViews>
    <sheetView workbookViewId="0">
      <selection activeCell="B1" sqref="B1"/>
    </sheetView>
  </sheetViews>
  <sheetFormatPr defaultColWidth="9.1328125" defaultRowHeight="14.25" x14ac:dyDescent="0.45"/>
  <cols>
    <col min="1" max="1" width="35.1328125" customWidth="1"/>
    <col min="2" max="3" width="9.1328125" customWidth="1"/>
  </cols>
  <sheetData>
    <row r="1" spans="1:3" ht="28.5" x14ac:dyDescent="0.45">
      <c r="A1" s="7" t="s">
        <v>94</v>
      </c>
      <c r="B1" s="7" t="s">
        <v>95</v>
      </c>
      <c r="C1" t="s">
        <v>96</v>
      </c>
    </row>
    <row r="2" spans="1:3" ht="42.75" x14ac:dyDescent="0.45">
      <c r="A2" s="7" t="s">
        <v>97</v>
      </c>
      <c r="B2" s="7" t="s">
        <v>98</v>
      </c>
      <c r="C2" s="7" t="s">
        <v>99</v>
      </c>
    </row>
    <row r="3" spans="1:3" ht="42.75" x14ac:dyDescent="0.45">
      <c r="A3" s="7" t="s">
        <v>100</v>
      </c>
      <c r="B3" s="7" t="s">
        <v>101</v>
      </c>
      <c r="C3" s="7" t="s">
        <v>102</v>
      </c>
    </row>
    <row r="4" spans="1:3" ht="42.75" x14ac:dyDescent="0.45">
      <c r="A4" s="7" t="s">
        <v>103</v>
      </c>
      <c r="B4" s="7" t="s">
        <v>104</v>
      </c>
      <c r="C4" s="7" t="s">
        <v>105</v>
      </c>
    </row>
    <row r="5" spans="1:3" ht="57" x14ac:dyDescent="0.45">
      <c r="A5" s="7" t="s">
        <v>106</v>
      </c>
      <c r="B5" s="7" t="s">
        <v>107</v>
      </c>
      <c r="C5" s="7" t="s">
        <v>108</v>
      </c>
    </row>
    <row r="6" spans="1:3" ht="42.75" x14ac:dyDescent="0.45">
      <c r="A6" s="7" t="s">
        <v>109</v>
      </c>
      <c r="B6" s="7" t="s">
        <v>110</v>
      </c>
      <c r="C6" s="7" t="s">
        <v>111</v>
      </c>
    </row>
    <row r="7" spans="1:3" ht="42.75" x14ac:dyDescent="0.45">
      <c r="A7" s="7" t="s">
        <v>112</v>
      </c>
      <c r="B7" s="7" t="s">
        <v>113</v>
      </c>
      <c r="C7" s="7" t="s">
        <v>114</v>
      </c>
    </row>
    <row r="8" spans="1:3" ht="42.75" x14ac:dyDescent="0.45">
      <c r="A8" s="7" t="s">
        <v>115</v>
      </c>
      <c r="B8" s="7" t="s">
        <v>116</v>
      </c>
      <c r="C8" s="7"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400"/>
  <sheetViews>
    <sheetView showGridLines="0" workbookViewId="0">
      <selection activeCell="W2" sqref="W2:X400"/>
    </sheetView>
  </sheetViews>
  <sheetFormatPr defaultColWidth="9.1328125" defaultRowHeight="14.25" x14ac:dyDescent="0.45"/>
  <cols>
    <col min="2" max="2" width="10.53125" customWidth="1"/>
    <col min="3" max="3" width="37.46484375" customWidth="1"/>
    <col min="4" max="6" width="37.46484375" hidden="1" customWidth="1"/>
    <col min="7" max="9" width="30.1328125" hidden="1" customWidth="1"/>
    <col min="10" max="10" width="16.86328125" hidden="1" customWidth="1"/>
    <col min="11" max="11" width="18" hidden="1" customWidth="1"/>
    <col min="12" max="12" width="22.46484375" hidden="1" customWidth="1"/>
    <col min="13" max="13" width="23.46484375" hidden="1" customWidth="1"/>
    <col min="14" max="14" width="21.6640625" hidden="1" customWidth="1"/>
    <col min="15" max="15" width="13" hidden="1" customWidth="1"/>
    <col min="16" max="16" width="24.86328125" style="24" hidden="1" customWidth="1"/>
    <col min="17" max="17" width="24.33203125" style="33" customWidth="1"/>
    <col min="18" max="18" width="20.86328125" style="24" customWidth="1"/>
    <col min="19" max="19" width="17.1328125" style="24" customWidth="1"/>
    <col min="20" max="20" width="15.53125" customWidth="1"/>
    <col min="21" max="21" width="13.6640625" customWidth="1"/>
    <col min="22" max="22" width="13.86328125" customWidth="1"/>
    <col min="23" max="23" width="21.46484375" customWidth="1"/>
  </cols>
  <sheetData>
    <row r="1" spans="1:24" x14ac:dyDescent="0.45">
      <c r="A1">
        <v>1</v>
      </c>
      <c r="B1" t="s">
        <v>118</v>
      </c>
      <c r="C1" t="s">
        <v>119</v>
      </c>
      <c r="D1" t="s">
        <v>120</v>
      </c>
      <c r="E1" t="s">
        <v>121</v>
      </c>
      <c r="F1" t="s">
        <v>122</v>
      </c>
      <c r="G1" t="s">
        <v>123</v>
      </c>
      <c r="H1" t="s">
        <v>124</v>
      </c>
      <c r="I1" t="s">
        <v>125</v>
      </c>
      <c r="J1" t="s">
        <v>126</v>
      </c>
      <c r="K1" t="s">
        <v>127</v>
      </c>
      <c r="L1" s="23" t="s">
        <v>128</v>
      </c>
      <c r="M1" s="23" t="s">
        <v>129</v>
      </c>
      <c r="N1" s="23" t="s">
        <v>130</v>
      </c>
      <c r="P1" s="24" t="s">
        <v>131</v>
      </c>
      <c r="Q1" s="33" t="s">
        <v>6248</v>
      </c>
      <c r="R1" s="24" t="s">
        <v>132</v>
      </c>
      <c r="S1" s="24" t="s">
        <v>133</v>
      </c>
      <c r="T1" s="26" t="s">
        <v>2046</v>
      </c>
      <c r="U1" s="26" t="s">
        <v>6209</v>
      </c>
      <c r="V1" s="26" t="s">
        <v>6210</v>
      </c>
    </row>
    <row r="2" spans="1:24" x14ac:dyDescent="0.45">
      <c r="A2" s="38">
        <v>2</v>
      </c>
      <c r="B2" t="s">
        <v>134</v>
      </c>
      <c r="C2" t="s">
        <v>135</v>
      </c>
      <c r="D2" t="s">
        <v>136</v>
      </c>
      <c r="E2" t="s">
        <v>137</v>
      </c>
      <c r="F2" t="s">
        <v>138</v>
      </c>
      <c r="G2" t="s">
        <v>139</v>
      </c>
      <c r="H2" t="s">
        <v>140</v>
      </c>
      <c r="I2" t="s">
        <v>141</v>
      </c>
      <c r="J2" t="s">
        <v>142</v>
      </c>
      <c r="K2" t="s">
        <v>143</v>
      </c>
      <c r="L2" t="s">
        <v>1909</v>
      </c>
      <c r="M2" t="s">
        <v>1910</v>
      </c>
      <c r="N2" t="s">
        <v>1911</v>
      </c>
      <c r="P2" s="25">
        <v>140</v>
      </c>
      <c r="Q2" s="33">
        <v>3088585</v>
      </c>
      <c r="R2" s="25">
        <v>12</v>
      </c>
      <c r="S2" s="24" t="s">
        <v>12</v>
      </c>
      <c r="T2" s="25"/>
      <c r="U2">
        <v>1425</v>
      </c>
      <c r="V2">
        <v>195</v>
      </c>
      <c r="X2" s="67"/>
    </row>
    <row r="3" spans="1:24" x14ac:dyDescent="0.45">
      <c r="A3" s="38">
        <v>3</v>
      </c>
      <c r="B3" t="s">
        <v>144</v>
      </c>
      <c r="C3" t="s">
        <v>145</v>
      </c>
      <c r="D3" t="s">
        <v>146</v>
      </c>
      <c r="E3" t="s">
        <v>147</v>
      </c>
      <c r="F3" t="s">
        <v>148</v>
      </c>
      <c r="G3" t="s">
        <v>149</v>
      </c>
      <c r="H3" t="s">
        <v>140</v>
      </c>
      <c r="I3" t="s">
        <v>145</v>
      </c>
      <c r="J3" t="s">
        <v>142</v>
      </c>
      <c r="K3" t="s">
        <v>150</v>
      </c>
      <c r="L3" t="s">
        <v>97</v>
      </c>
      <c r="M3" t="s">
        <v>98</v>
      </c>
      <c r="N3" t="s">
        <v>1912</v>
      </c>
      <c r="P3" s="25">
        <v>100</v>
      </c>
      <c r="Q3" s="33">
        <v>1371563</v>
      </c>
      <c r="R3" s="25">
        <v>13</v>
      </c>
      <c r="S3" s="24" t="s">
        <v>8</v>
      </c>
      <c r="T3" s="25"/>
      <c r="U3" s="41">
        <v>2078</v>
      </c>
      <c r="V3" s="41">
        <v>157</v>
      </c>
      <c r="W3" s="105"/>
      <c r="X3" s="67"/>
    </row>
    <row r="4" spans="1:24" x14ac:dyDescent="0.45">
      <c r="A4" s="38">
        <v>4</v>
      </c>
      <c r="B4" t="s">
        <v>151</v>
      </c>
      <c r="C4" t="s">
        <v>152</v>
      </c>
      <c r="D4" t="s">
        <v>136</v>
      </c>
      <c r="E4" t="s">
        <v>137</v>
      </c>
      <c r="F4" t="s">
        <v>153</v>
      </c>
      <c r="G4" t="s">
        <v>154</v>
      </c>
      <c r="H4" t="s">
        <v>140</v>
      </c>
      <c r="I4" t="s">
        <v>155</v>
      </c>
      <c r="J4" t="s">
        <v>142</v>
      </c>
      <c r="K4" t="s">
        <v>156</v>
      </c>
      <c r="L4" t="s">
        <v>1909</v>
      </c>
      <c r="M4" t="s">
        <v>1910</v>
      </c>
      <c r="N4" t="s">
        <v>1911</v>
      </c>
      <c r="P4" s="25">
        <v>68</v>
      </c>
      <c r="Q4" s="33">
        <v>2233749</v>
      </c>
      <c r="R4" s="25">
        <v>3</v>
      </c>
      <c r="S4" s="24" t="s">
        <v>12</v>
      </c>
      <c r="T4" s="25"/>
      <c r="U4" s="41">
        <v>539</v>
      </c>
      <c r="V4" s="41">
        <v>44</v>
      </c>
      <c r="W4" s="105"/>
      <c r="X4" s="67"/>
    </row>
    <row r="5" spans="1:24" x14ac:dyDescent="0.45">
      <c r="A5" s="38">
        <v>5</v>
      </c>
      <c r="B5" t="s">
        <v>157</v>
      </c>
      <c r="C5" t="s">
        <v>158</v>
      </c>
      <c r="D5" t="s">
        <v>146</v>
      </c>
      <c r="E5" t="s">
        <v>147</v>
      </c>
      <c r="F5" t="s">
        <v>159</v>
      </c>
      <c r="G5" t="s">
        <v>160</v>
      </c>
      <c r="H5" t="s">
        <v>140</v>
      </c>
      <c r="I5" t="s">
        <v>161</v>
      </c>
      <c r="J5" t="s">
        <v>142</v>
      </c>
      <c r="K5" t="s">
        <v>162</v>
      </c>
      <c r="L5" t="s">
        <v>115</v>
      </c>
      <c r="M5" t="s">
        <v>116</v>
      </c>
      <c r="N5" t="s">
        <v>1913</v>
      </c>
      <c r="P5" s="25">
        <v>243</v>
      </c>
      <c r="Q5" s="33">
        <v>918304</v>
      </c>
      <c r="R5" s="25">
        <v>12</v>
      </c>
      <c r="S5" s="24" t="s">
        <v>8</v>
      </c>
      <c r="T5" s="25"/>
      <c r="U5" s="41">
        <v>5221</v>
      </c>
      <c r="V5" s="41">
        <v>259</v>
      </c>
      <c r="W5" s="105"/>
      <c r="X5" s="67"/>
    </row>
    <row r="6" spans="1:24" x14ac:dyDescent="0.45">
      <c r="A6" s="38">
        <v>6</v>
      </c>
      <c r="B6" t="s">
        <v>163</v>
      </c>
      <c r="C6" t="s">
        <v>164</v>
      </c>
      <c r="D6" t="s">
        <v>146</v>
      </c>
      <c r="E6" t="s">
        <v>147</v>
      </c>
      <c r="F6" t="s">
        <v>165</v>
      </c>
      <c r="G6" t="s">
        <v>166</v>
      </c>
      <c r="H6" t="s">
        <v>167</v>
      </c>
      <c r="I6" t="s">
        <v>164</v>
      </c>
      <c r="J6" t="s">
        <v>142</v>
      </c>
      <c r="K6" t="s">
        <v>168</v>
      </c>
      <c r="L6" t="s">
        <v>1909</v>
      </c>
      <c r="M6" t="s">
        <v>1910</v>
      </c>
      <c r="N6" t="s">
        <v>1911</v>
      </c>
      <c r="P6" s="25">
        <v>10</v>
      </c>
      <c r="Q6" s="33">
        <v>688273</v>
      </c>
      <c r="R6" s="25">
        <v>0</v>
      </c>
      <c r="S6" s="24" t="s">
        <v>8</v>
      </c>
      <c r="T6" s="25"/>
      <c r="U6" s="41">
        <v>890</v>
      </c>
      <c r="V6" s="41">
        <v>5</v>
      </c>
      <c r="W6" s="105"/>
      <c r="X6" s="67"/>
    </row>
    <row r="7" spans="1:24" x14ac:dyDescent="0.45">
      <c r="A7" s="38">
        <v>7</v>
      </c>
      <c r="B7" t="s">
        <v>173</v>
      </c>
      <c r="C7" t="s">
        <v>174</v>
      </c>
      <c r="D7" t="s">
        <v>136</v>
      </c>
      <c r="E7" t="s">
        <v>137</v>
      </c>
      <c r="F7" t="s">
        <v>1967</v>
      </c>
      <c r="G7" t="s">
        <v>175</v>
      </c>
      <c r="H7" t="s">
        <v>140</v>
      </c>
      <c r="I7" t="s">
        <v>176</v>
      </c>
      <c r="J7" t="s">
        <v>142</v>
      </c>
      <c r="K7" t="s">
        <v>177</v>
      </c>
      <c r="L7" t="s">
        <v>115</v>
      </c>
      <c r="M7" t="s">
        <v>116</v>
      </c>
      <c r="N7" t="s">
        <v>1913</v>
      </c>
      <c r="P7" s="25">
        <v>42</v>
      </c>
      <c r="Q7" s="33">
        <v>177017</v>
      </c>
      <c r="R7" s="25">
        <v>0</v>
      </c>
      <c r="S7" s="24" t="s">
        <v>8</v>
      </c>
      <c r="T7" s="25"/>
      <c r="U7" s="41">
        <v>964</v>
      </c>
      <c r="V7" s="41">
        <v>18</v>
      </c>
      <c r="W7" s="105"/>
      <c r="X7" s="67"/>
    </row>
    <row r="8" spans="1:24" x14ac:dyDescent="0.45">
      <c r="A8" s="38">
        <v>8</v>
      </c>
      <c r="B8" t="s">
        <v>178</v>
      </c>
      <c r="C8" t="s">
        <v>179</v>
      </c>
      <c r="D8" t="s">
        <v>146</v>
      </c>
      <c r="E8" t="s">
        <v>147</v>
      </c>
      <c r="F8" t="s">
        <v>180</v>
      </c>
      <c r="G8" t="s">
        <v>181</v>
      </c>
      <c r="H8" t="s">
        <v>167</v>
      </c>
      <c r="I8" t="s">
        <v>182</v>
      </c>
      <c r="J8" t="s">
        <v>142</v>
      </c>
      <c r="K8" t="s">
        <v>183</v>
      </c>
      <c r="L8" t="s">
        <v>184</v>
      </c>
      <c r="M8" t="s">
        <v>185</v>
      </c>
      <c r="N8" t="s">
        <v>1914</v>
      </c>
      <c r="P8" s="25">
        <v>185</v>
      </c>
      <c r="Q8" s="33">
        <v>4617049</v>
      </c>
      <c r="R8" s="25">
        <v>26</v>
      </c>
      <c r="S8" s="24" t="s">
        <v>8</v>
      </c>
      <c r="T8" s="25"/>
      <c r="U8" s="41">
        <v>3375</v>
      </c>
      <c r="V8" s="41">
        <v>167</v>
      </c>
      <c r="W8" s="105"/>
      <c r="X8" s="67"/>
    </row>
    <row r="9" spans="1:24" x14ac:dyDescent="0.45">
      <c r="A9" s="38">
        <v>9</v>
      </c>
      <c r="B9" t="s">
        <v>186</v>
      </c>
      <c r="C9" t="s">
        <v>187</v>
      </c>
      <c r="D9" t="s">
        <v>136</v>
      </c>
      <c r="E9" t="s">
        <v>137</v>
      </c>
      <c r="F9" t="s">
        <v>1968</v>
      </c>
      <c r="G9" t="s">
        <v>1969</v>
      </c>
      <c r="H9" t="s">
        <v>140</v>
      </c>
      <c r="I9" t="s">
        <v>188</v>
      </c>
      <c r="J9" t="s">
        <v>142</v>
      </c>
      <c r="K9" t="s">
        <v>189</v>
      </c>
      <c r="L9" t="s">
        <v>1915</v>
      </c>
      <c r="M9" t="s">
        <v>1916</v>
      </c>
      <c r="N9" t="s">
        <v>1917</v>
      </c>
      <c r="P9" s="25">
        <v>106</v>
      </c>
      <c r="Q9" s="33">
        <v>3127203</v>
      </c>
      <c r="R9" s="25">
        <v>1</v>
      </c>
      <c r="S9" s="24" t="s">
        <v>12</v>
      </c>
      <c r="T9" s="25"/>
      <c r="U9" s="41">
        <v>800</v>
      </c>
      <c r="V9" s="41">
        <v>244</v>
      </c>
      <c r="W9" s="105"/>
      <c r="X9" s="67"/>
    </row>
    <row r="10" spans="1:24" x14ac:dyDescent="0.45">
      <c r="A10" s="38">
        <v>10</v>
      </c>
      <c r="B10" t="s">
        <v>190</v>
      </c>
      <c r="C10" t="s">
        <v>191</v>
      </c>
      <c r="D10" t="s">
        <v>146</v>
      </c>
      <c r="E10" t="s">
        <v>147</v>
      </c>
      <c r="F10" t="s">
        <v>192</v>
      </c>
      <c r="G10" t="s">
        <v>193</v>
      </c>
      <c r="H10" t="s">
        <v>140</v>
      </c>
      <c r="I10" t="s">
        <v>191</v>
      </c>
      <c r="J10" t="s">
        <v>142</v>
      </c>
      <c r="K10" t="s">
        <v>194</v>
      </c>
      <c r="L10" t="s">
        <v>112</v>
      </c>
      <c r="M10" t="s">
        <v>1918</v>
      </c>
      <c r="N10" t="s">
        <v>1919</v>
      </c>
      <c r="P10" s="25">
        <v>31</v>
      </c>
      <c r="Q10" s="33">
        <v>1927437</v>
      </c>
      <c r="R10" s="25">
        <v>8</v>
      </c>
      <c r="S10" s="24" t="s">
        <v>8</v>
      </c>
      <c r="T10" s="25"/>
      <c r="U10" s="41">
        <v>1816</v>
      </c>
      <c r="V10" s="41">
        <v>36</v>
      </c>
      <c r="W10" s="105"/>
      <c r="X10" s="67"/>
    </row>
    <row r="11" spans="1:24" x14ac:dyDescent="0.45">
      <c r="A11" s="38">
        <v>11</v>
      </c>
      <c r="B11" t="s">
        <v>195</v>
      </c>
      <c r="C11" t="s">
        <v>196</v>
      </c>
      <c r="D11" t="s">
        <v>146</v>
      </c>
      <c r="E11" t="s">
        <v>147</v>
      </c>
      <c r="F11" t="s">
        <v>197</v>
      </c>
      <c r="G11" t="s">
        <v>198</v>
      </c>
      <c r="H11" t="s">
        <v>140</v>
      </c>
      <c r="I11" t="s">
        <v>196</v>
      </c>
      <c r="J11" t="s">
        <v>142</v>
      </c>
      <c r="K11" t="s">
        <v>199</v>
      </c>
      <c r="L11" t="s">
        <v>106</v>
      </c>
      <c r="M11" t="s">
        <v>107</v>
      </c>
      <c r="N11" t="s">
        <v>1920</v>
      </c>
      <c r="P11" s="25">
        <v>170</v>
      </c>
      <c r="Q11" s="33">
        <v>1554521</v>
      </c>
      <c r="R11" s="25">
        <v>20</v>
      </c>
      <c r="S11" s="24" t="s">
        <v>8</v>
      </c>
      <c r="T11" s="25"/>
      <c r="U11" s="41">
        <v>974</v>
      </c>
      <c r="V11" s="41">
        <v>121</v>
      </c>
      <c r="W11" s="105"/>
      <c r="X11" s="67"/>
    </row>
    <row r="12" spans="1:24" x14ac:dyDescent="0.45">
      <c r="A12" s="38">
        <v>12</v>
      </c>
      <c r="B12" t="s">
        <v>200</v>
      </c>
      <c r="C12" t="s">
        <v>201</v>
      </c>
      <c r="D12" t="s">
        <v>146</v>
      </c>
      <c r="E12" t="s">
        <v>147</v>
      </c>
      <c r="F12" t="s">
        <v>197</v>
      </c>
      <c r="G12" t="s">
        <v>198</v>
      </c>
      <c r="H12" t="s">
        <v>140</v>
      </c>
      <c r="I12" t="s">
        <v>196</v>
      </c>
      <c r="J12" t="s">
        <v>142</v>
      </c>
      <c r="K12" t="s">
        <v>199</v>
      </c>
      <c r="L12" t="s">
        <v>106</v>
      </c>
      <c r="M12" t="s">
        <v>107</v>
      </c>
      <c r="N12" t="s">
        <v>1920</v>
      </c>
      <c r="P12" s="25">
        <v>84</v>
      </c>
      <c r="Q12" s="33">
        <v>1657509</v>
      </c>
      <c r="R12" s="25">
        <v>14</v>
      </c>
      <c r="S12" s="24" t="s">
        <v>8</v>
      </c>
      <c r="T12" s="25"/>
      <c r="U12" s="41">
        <v>1275</v>
      </c>
      <c r="V12" s="41">
        <v>93</v>
      </c>
      <c r="W12" s="105"/>
      <c r="X12" s="67"/>
    </row>
    <row r="13" spans="1:24" x14ac:dyDescent="0.45">
      <c r="A13" s="38">
        <v>13</v>
      </c>
      <c r="B13" t="s">
        <v>202</v>
      </c>
      <c r="C13" t="s">
        <v>203</v>
      </c>
      <c r="D13" t="s">
        <v>146</v>
      </c>
      <c r="E13" t="s">
        <v>147</v>
      </c>
      <c r="F13" t="s">
        <v>204</v>
      </c>
      <c r="G13" t="s">
        <v>205</v>
      </c>
      <c r="H13" t="s">
        <v>140</v>
      </c>
      <c r="I13" t="s">
        <v>203</v>
      </c>
      <c r="J13" t="s">
        <v>142</v>
      </c>
      <c r="K13" t="s">
        <v>206</v>
      </c>
      <c r="L13" t="s">
        <v>100</v>
      </c>
      <c r="M13" t="s">
        <v>101</v>
      </c>
      <c r="N13" t="s">
        <v>1921</v>
      </c>
      <c r="P13" s="25">
        <v>231</v>
      </c>
      <c r="Q13" s="33">
        <v>1254539</v>
      </c>
      <c r="R13" s="25">
        <v>13</v>
      </c>
      <c r="S13" s="24" t="s">
        <v>8</v>
      </c>
      <c r="T13" s="25"/>
      <c r="U13" s="41">
        <v>5527</v>
      </c>
      <c r="V13" s="41">
        <v>162</v>
      </c>
      <c r="W13" s="105"/>
      <c r="X13" s="67"/>
    </row>
    <row r="14" spans="1:24" x14ac:dyDescent="0.45">
      <c r="A14" s="38">
        <v>14</v>
      </c>
      <c r="B14" t="s">
        <v>207</v>
      </c>
      <c r="C14" t="s">
        <v>208</v>
      </c>
      <c r="D14" t="s">
        <v>136</v>
      </c>
      <c r="E14" t="s">
        <v>137</v>
      </c>
      <c r="F14" t="s">
        <v>209</v>
      </c>
      <c r="G14" t="s">
        <v>210</v>
      </c>
      <c r="H14" t="s">
        <v>140</v>
      </c>
      <c r="I14" t="s">
        <v>211</v>
      </c>
      <c r="J14" t="s">
        <v>142</v>
      </c>
      <c r="K14" t="s">
        <v>212</v>
      </c>
      <c r="L14" t="s">
        <v>109</v>
      </c>
      <c r="M14" t="s">
        <v>110</v>
      </c>
      <c r="N14" t="s">
        <v>1922</v>
      </c>
      <c r="P14" s="25">
        <v>138</v>
      </c>
      <c r="Q14" s="33">
        <v>1900298</v>
      </c>
      <c r="R14" s="25">
        <v>6</v>
      </c>
      <c r="S14" s="24" t="s">
        <v>12</v>
      </c>
      <c r="T14" s="25"/>
      <c r="U14" s="41">
        <v>567</v>
      </c>
      <c r="V14" s="41">
        <v>108</v>
      </c>
      <c r="W14" s="105"/>
      <c r="X14" s="67"/>
    </row>
    <row r="15" spans="1:24" x14ac:dyDescent="0.45">
      <c r="A15" s="38">
        <v>15</v>
      </c>
      <c r="B15" t="s">
        <v>213</v>
      </c>
      <c r="C15" t="s">
        <v>214</v>
      </c>
      <c r="D15" t="s">
        <v>146</v>
      </c>
      <c r="E15" t="s">
        <v>147</v>
      </c>
      <c r="F15" t="s">
        <v>215</v>
      </c>
      <c r="G15" t="s">
        <v>216</v>
      </c>
      <c r="H15" t="s">
        <v>140</v>
      </c>
      <c r="I15" t="s">
        <v>214</v>
      </c>
      <c r="J15" t="s">
        <v>142</v>
      </c>
      <c r="K15" t="s">
        <v>217</v>
      </c>
      <c r="L15" t="s">
        <v>109</v>
      </c>
      <c r="M15" t="s">
        <v>110</v>
      </c>
      <c r="N15" t="s">
        <v>1922</v>
      </c>
      <c r="P15" s="25">
        <v>275</v>
      </c>
      <c r="Q15" s="33">
        <v>1133653</v>
      </c>
      <c r="R15" s="25">
        <v>9</v>
      </c>
      <c r="S15" s="24" t="s">
        <v>8</v>
      </c>
      <c r="T15" s="25"/>
      <c r="U15" s="41">
        <v>5720</v>
      </c>
      <c r="V15" s="41">
        <v>251</v>
      </c>
      <c r="W15" s="105"/>
      <c r="X15" s="67"/>
    </row>
    <row r="16" spans="1:24" x14ac:dyDescent="0.45">
      <c r="A16" s="38">
        <v>16</v>
      </c>
      <c r="B16" t="s">
        <v>218</v>
      </c>
      <c r="C16" t="s">
        <v>219</v>
      </c>
      <c r="D16" t="s">
        <v>146</v>
      </c>
      <c r="E16" t="s">
        <v>147</v>
      </c>
      <c r="F16" t="s">
        <v>1970</v>
      </c>
      <c r="G16" t="s">
        <v>220</v>
      </c>
      <c r="H16" t="s">
        <v>140</v>
      </c>
      <c r="I16" t="s">
        <v>221</v>
      </c>
      <c r="J16" t="s">
        <v>142</v>
      </c>
      <c r="K16" t="s">
        <v>222</v>
      </c>
      <c r="L16" t="s">
        <v>1909</v>
      </c>
      <c r="M16" t="s">
        <v>1910</v>
      </c>
      <c r="N16" t="s">
        <v>1911</v>
      </c>
      <c r="P16" s="25">
        <v>32</v>
      </c>
      <c r="Q16" s="33">
        <v>1206075</v>
      </c>
      <c r="R16" s="25">
        <v>6</v>
      </c>
      <c r="S16" s="24" t="s">
        <v>8</v>
      </c>
      <c r="T16" s="25"/>
      <c r="U16" s="41">
        <v>2175</v>
      </c>
      <c r="V16" s="41">
        <v>36</v>
      </c>
      <c r="W16" s="105"/>
      <c r="X16" s="67"/>
    </row>
    <row r="17" spans="1:24" x14ac:dyDescent="0.45">
      <c r="A17" s="38">
        <v>17</v>
      </c>
      <c r="B17" t="s">
        <v>223</v>
      </c>
      <c r="C17" t="s">
        <v>224</v>
      </c>
      <c r="D17" t="s">
        <v>146</v>
      </c>
      <c r="E17" t="s">
        <v>147</v>
      </c>
      <c r="F17" t="s">
        <v>225</v>
      </c>
      <c r="G17" t="s">
        <v>226</v>
      </c>
      <c r="H17" t="s">
        <v>140</v>
      </c>
      <c r="I17" t="s">
        <v>224</v>
      </c>
      <c r="J17" t="s">
        <v>142</v>
      </c>
      <c r="K17" t="s">
        <v>227</v>
      </c>
      <c r="L17" t="s">
        <v>97</v>
      </c>
      <c r="M17" t="s">
        <v>98</v>
      </c>
      <c r="N17" t="s">
        <v>1912</v>
      </c>
      <c r="P17" s="25">
        <v>162</v>
      </c>
      <c r="Q17" s="33">
        <v>752392</v>
      </c>
      <c r="R17" s="25">
        <v>18</v>
      </c>
      <c r="S17" s="24" t="s">
        <v>8</v>
      </c>
      <c r="T17" s="25"/>
      <c r="U17" s="41">
        <v>2706</v>
      </c>
      <c r="V17" s="41">
        <v>177</v>
      </c>
      <c r="W17" s="105"/>
      <c r="X17" s="67"/>
    </row>
    <row r="18" spans="1:24" x14ac:dyDescent="0.45">
      <c r="A18" s="38">
        <v>18</v>
      </c>
      <c r="B18" t="s">
        <v>228</v>
      </c>
      <c r="C18" t="s">
        <v>229</v>
      </c>
      <c r="D18" t="s">
        <v>146</v>
      </c>
      <c r="E18" t="s">
        <v>147</v>
      </c>
      <c r="F18" t="s">
        <v>230</v>
      </c>
      <c r="G18" t="s">
        <v>231</v>
      </c>
      <c r="H18" t="s">
        <v>140</v>
      </c>
      <c r="I18" t="s">
        <v>176</v>
      </c>
      <c r="J18" t="s">
        <v>142</v>
      </c>
      <c r="K18" t="s">
        <v>177</v>
      </c>
      <c r="L18" t="s">
        <v>106</v>
      </c>
      <c r="M18" t="s">
        <v>107</v>
      </c>
      <c r="N18" t="s">
        <v>1920</v>
      </c>
      <c r="P18" s="25">
        <v>33</v>
      </c>
      <c r="Q18" s="33">
        <v>1098530</v>
      </c>
      <c r="R18" s="25">
        <v>4</v>
      </c>
      <c r="S18" s="24" t="s">
        <v>8</v>
      </c>
      <c r="T18" s="25"/>
      <c r="U18" s="41">
        <v>1135</v>
      </c>
      <c r="V18" s="41">
        <v>56</v>
      </c>
      <c r="W18" s="105"/>
      <c r="X18" s="67"/>
    </row>
    <row r="19" spans="1:24" x14ac:dyDescent="0.45">
      <c r="A19" s="38">
        <v>19</v>
      </c>
      <c r="B19" t="s">
        <v>232</v>
      </c>
      <c r="C19" t="s">
        <v>233</v>
      </c>
      <c r="D19" t="s">
        <v>146</v>
      </c>
      <c r="E19" t="s">
        <v>147</v>
      </c>
      <c r="F19" t="s">
        <v>234</v>
      </c>
      <c r="G19" t="s">
        <v>235</v>
      </c>
      <c r="H19" t="s">
        <v>140</v>
      </c>
      <c r="I19" t="s">
        <v>236</v>
      </c>
      <c r="J19" t="s">
        <v>142</v>
      </c>
      <c r="K19" t="s">
        <v>237</v>
      </c>
      <c r="L19" t="s">
        <v>184</v>
      </c>
      <c r="M19" t="s">
        <v>185</v>
      </c>
      <c r="N19" t="s">
        <v>1914</v>
      </c>
      <c r="P19" s="25">
        <v>26</v>
      </c>
      <c r="Q19" s="33">
        <v>3298701</v>
      </c>
      <c r="R19" s="25">
        <v>20</v>
      </c>
      <c r="S19" s="24" t="s">
        <v>8</v>
      </c>
      <c r="T19" s="25"/>
      <c r="U19" s="41">
        <v>1417</v>
      </c>
      <c r="V19" s="41">
        <v>42</v>
      </c>
      <c r="W19" s="105"/>
      <c r="X19" s="67"/>
    </row>
    <row r="20" spans="1:24" x14ac:dyDescent="0.45">
      <c r="A20" s="38">
        <v>20</v>
      </c>
      <c r="B20" t="s">
        <v>238</v>
      </c>
      <c r="C20" t="s">
        <v>239</v>
      </c>
      <c r="D20" t="s">
        <v>136</v>
      </c>
      <c r="E20" t="s">
        <v>137</v>
      </c>
      <c r="F20" t="s">
        <v>240</v>
      </c>
      <c r="G20" t="s">
        <v>241</v>
      </c>
      <c r="H20" t="s">
        <v>140</v>
      </c>
      <c r="I20" t="s">
        <v>211</v>
      </c>
      <c r="J20" t="s">
        <v>142</v>
      </c>
      <c r="K20" t="s">
        <v>242</v>
      </c>
      <c r="L20" t="s">
        <v>1915</v>
      </c>
      <c r="M20" t="s">
        <v>1916</v>
      </c>
      <c r="N20" t="s">
        <v>1917</v>
      </c>
      <c r="P20" s="25">
        <v>140</v>
      </c>
      <c r="Q20" s="33">
        <v>3295961</v>
      </c>
      <c r="R20" s="25">
        <v>8</v>
      </c>
      <c r="S20" s="24" t="s">
        <v>8</v>
      </c>
      <c r="T20" s="25"/>
      <c r="U20" s="41">
        <v>1300</v>
      </c>
      <c r="V20" s="41">
        <v>191</v>
      </c>
      <c r="W20" s="105"/>
      <c r="X20" s="67"/>
    </row>
    <row r="21" spans="1:24" x14ac:dyDescent="0.45">
      <c r="A21" s="38">
        <v>21</v>
      </c>
      <c r="B21" t="s">
        <v>243</v>
      </c>
      <c r="C21" t="s">
        <v>244</v>
      </c>
      <c r="D21" t="s">
        <v>146</v>
      </c>
      <c r="E21" t="s">
        <v>147</v>
      </c>
      <c r="F21" t="s">
        <v>245</v>
      </c>
      <c r="G21" t="s">
        <v>246</v>
      </c>
      <c r="H21" t="s">
        <v>140</v>
      </c>
      <c r="I21" t="s">
        <v>244</v>
      </c>
      <c r="J21" t="s">
        <v>142</v>
      </c>
      <c r="K21" t="s">
        <v>247</v>
      </c>
      <c r="L21" t="s">
        <v>1915</v>
      </c>
      <c r="M21" t="s">
        <v>1916</v>
      </c>
      <c r="N21" t="s">
        <v>1917</v>
      </c>
      <c r="P21" s="25">
        <v>356</v>
      </c>
      <c r="Q21" s="33">
        <v>6263639</v>
      </c>
      <c r="R21" s="25">
        <v>60</v>
      </c>
      <c r="S21" s="24" t="s">
        <v>8</v>
      </c>
      <c r="T21" s="25"/>
      <c r="U21" s="41">
        <v>5607</v>
      </c>
      <c r="V21" s="41">
        <v>319</v>
      </c>
      <c r="W21" s="105"/>
      <c r="X21" s="67"/>
    </row>
    <row r="22" spans="1:24" x14ac:dyDescent="0.45">
      <c r="A22" s="38">
        <v>22</v>
      </c>
      <c r="B22" t="s">
        <v>248</v>
      </c>
      <c r="C22" t="s">
        <v>249</v>
      </c>
      <c r="D22" t="s">
        <v>146</v>
      </c>
      <c r="E22" t="s">
        <v>147</v>
      </c>
      <c r="F22" t="s">
        <v>250</v>
      </c>
      <c r="G22" t="s">
        <v>251</v>
      </c>
      <c r="H22" t="s">
        <v>140</v>
      </c>
      <c r="I22" t="s">
        <v>249</v>
      </c>
      <c r="J22" t="s">
        <v>142</v>
      </c>
      <c r="K22" t="s">
        <v>252</v>
      </c>
      <c r="L22" t="s">
        <v>1909</v>
      </c>
      <c r="M22" t="s">
        <v>1910</v>
      </c>
      <c r="N22" t="s">
        <v>1911</v>
      </c>
      <c r="P22" s="25">
        <v>91</v>
      </c>
      <c r="Q22" s="33">
        <v>1411780</v>
      </c>
      <c r="R22" s="25">
        <v>18</v>
      </c>
      <c r="S22" s="24" t="s">
        <v>8</v>
      </c>
      <c r="T22" s="25"/>
      <c r="U22" s="41">
        <v>2449</v>
      </c>
      <c r="V22" s="41">
        <v>57</v>
      </c>
      <c r="W22" s="105"/>
      <c r="X22" s="67"/>
    </row>
    <row r="23" spans="1:24" x14ac:dyDescent="0.45">
      <c r="A23" s="38">
        <v>23</v>
      </c>
      <c r="B23" t="s">
        <v>253</v>
      </c>
      <c r="C23" t="s">
        <v>254</v>
      </c>
      <c r="D23" t="s">
        <v>146</v>
      </c>
      <c r="E23" t="s">
        <v>147</v>
      </c>
      <c r="F23" t="s">
        <v>255</v>
      </c>
      <c r="G23" t="s">
        <v>256</v>
      </c>
      <c r="H23" t="s">
        <v>140</v>
      </c>
      <c r="I23" t="s">
        <v>254</v>
      </c>
      <c r="J23" t="s">
        <v>142</v>
      </c>
      <c r="K23" t="s">
        <v>257</v>
      </c>
      <c r="L23" t="s">
        <v>184</v>
      </c>
      <c r="M23" t="s">
        <v>185</v>
      </c>
      <c r="N23" t="s">
        <v>1914</v>
      </c>
      <c r="P23" s="25">
        <v>24</v>
      </c>
      <c r="Q23" s="33">
        <v>509484</v>
      </c>
      <c r="R23" s="25">
        <v>2</v>
      </c>
      <c r="S23" s="24" t="s">
        <v>8</v>
      </c>
      <c r="T23" s="25"/>
      <c r="U23" s="41">
        <v>677</v>
      </c>
      <c r="V23" s="41">
        <v>51</v>
      </c>
      <c r="W23" s="105"/>
      <c r="X23" s="67"/>
    </row>
    <row r="24" spans="1:24" x14ac:dyDescent="0.45">
      <c r="A24" s="38">
        <v>24</v>
      </c>
      <c r="B24" t="s">
        <v>258</v>
      </c>
      <c r="C24" t="s">
        <v>259</v>
      </c>
      <c r="D24" t="s">
        <v>146</v>
      </c>
      <c r="E24" t="s">
        <v>147</v>
      </c>
      <c r="F24" t="s">
        <v>260</v>
      </c>
      <c r="G24" t="s">
        <v>261</v>
      </c>
      <c r="H24" t="s">
        <v>140</v>
      </c>
      <c r="I24" t="s">
        <v>262</v>
      </c>
      <c r="J24" t="s">
        <v>142</v>
      </c>
      <c r="K24" t="s">
        <v>263</v>
      </c>
      <c r="L24" t="s">
        <v>112</v>
      </c>
      <c r="M24" t="s">
        <v>1918</v>
      </c>
      <c r="N24" t="s">
        <v>1919</v>
      </c>
      <c r="P24" s="25">
        <v>64</v>
      </c>
      <c r="Q24" s="33">
        <v>4133008</v>
      </c>
      <c r="R24" s="25">
        <v>7</v>
      </c>
      <c r="S24" s="24" t="s">
        <v>8</v>
      </c>
      <c r="T24" s="25"/>
      <c r="U24" s="41">
        <v>1571</v>
      </c>
      <c r="V24" s="41">
        <v>51</v>
      </c>
      <c r="W24" s="105"/>
      <c r="X24" s="67"/>
    </row>
    <row r="25" spans="1:24" x14ac:dyDescent="0.45">
      <c r="A25" s="38">
        <v>25</v>
      </c>
      <c r="B25" t="s">
        <v>264</v>
      </c>
      <c r="C25" t="s">
        <v>265</v>
      </c>
      <c r="D25" t="s">
        <v>146</v>
      </c>
      <c r="E25" t="s">
        <v>147</v>
      </c>
      <c r="F25" t="s">
        <v>266</v>
      </c>
      <c r="G25" t="s">
        <v>267</v>
      </c>
      <c r="H25" t="s">
        <v>140</v>
      </c>
      <c r="I25" t="s">
        <v>268</v>
      </c>
      <c r="J25" t="s">
        <v>142</v>
      </c>
      <c r="K25" t="s">
        <v>269</v>
      </c>
      <c r="L25" t="s">
        <v>1915</v>
      </c>
      <c r="M25" t="s">
        <v>1916</v>
      </c>
      <c r="N25" t="s">
        <v>1917</v>
      </c>
      <c r="P25" s="25">
        <v>502</v>
      </c>
      <c r="Q25" s="33">
        <v>6063431</v>
      </c>
      <c r="R25" s="25">
        <v>63</v>
      </c>
      <c r="S25" s="24" t="s">
        <v>8</v>
      </c>
      <c r="T25" s="25"/>
      <c r="U25" s="41">
        <v>4600</v>
      </c>
      <c r="V25" s="41">
        <v>595</v>
      </c>
      <c r="W25" s="105"/>
      <c r="X25" s="67"/>
    </row>
    <row r="26" spans="1:24" x14ac:dyDescent="0.45">
      <c r="A26" s="38">
        <v>26</v>
      </c>
      <c r="B26" t="s">
        <v>270</v>
      </c>
      <c r="C26" t="s">
        <v>271</v>
      </c>
      <c r="D26" t="s">
        <v>136</v>
      </c>
      <c r="E26" t="s">
        <v>137</v>
      </c>
      <c r="F26" t="s">
        <v>272</v>
      </c>
      <c r="G26" t="s">
        <v>273</v>
      </c>
      <c r="H26" t="s">
        <v>140</v>
      </c>
      <c r="I26" t="s">
        <v>274</v>
      </c>
      <c r="J26" t="s">
        <v>142</v>
      </c>
      <c r="K26" t="s">
        <v>275</v>
      </c>
      <c r="L26" t="s">
        <v>100</v>
      </c>
      <c r="M26" t="s">
        <v>101</v>
      </c>
      <c r="N26" t="s">
        <v>1921</v>
      </c>
      <c r="P26" s="25">
        <v>61</v>
      </c>
      <c r="Q26" s="33">
        <v>3082777</v>
      </c>
      <c r="R26" s="25">
        <v>8</v>
      </c>
      <c r="S26" s="24" t="s">
        <v>8</v>
      </c>
      <c r="T26" s="25"/>
      <c r="U26" s="41">
        <v>473</v>
      </c>
      <c r="V26" s="41">
        <v>41</v>
      </c>
      <c r="W26" s="105"/>
      <c r="X26" s="67"/>
    </row>
    <row r="27" spans="1:24" x14ac:dyDescent="0.45">
      <c r="A27" s="38">
        <v>27</v>
      </c>
      <c r="B27" t="s">
        <v>276</v>
      </c>
      <c r="C27" t="s">
        <v>277</v>
      </c>
      <c r="D27" t="s">
        <v>146</v>
      </c>
      <c r="E27" t="s">
        <v>147</v>
      </c>
      <c r="F27" t="s">
        <v>278</v>
      </c>
      <c r="G27" t="s">
        <v>279</v>
      </c>
      <c r="H27" t="s">
        <v>140</v>
      </c>
      <c r="I27" t="s">
        <v>277</v>
      </c>
      <c r="J27" t="s">
        <v>142</v>
      </c>
      <c r="K27" t="s">
        <v>280</v>
      </c>
      <c r="L27" t="s">
        <v>109</v>
      </c>
      <c r="M27" t="s">
        <v>110</v>
      </c>
      <c r="N27" t="s">
        <v>1922</v>
      </c>
      <c r="P27" s="25">
        <v>155</v>
      </c>
      <c r="Q27" s="33">
        <v>385693</v>
      </c>
      <c r="R27" s="25">
        <v>1</v>
      </c>
      <c r="S27" s="24" t="s">
        <v>8</v>
      </c>
      <c r="T27" s="25"/>
      <c r="U27" s="41">
        <v>2597</v>
      </c>
      <c r="V27" s="41">
        <v>112</v>
      </c>
      <c r="W27" s="105"/>
      <c r="X27" s="67"/>
    </row>
    <row r="28" spans="1:24" x14ac:dyDescent="0.45">
      <c r="A28" s="38">
        <v>28</v>
      </c>
      <c r="B28" t="s">
        <v>281</v>
      </c>
      <c r="C28" t="s">
        <v>282</v>
      </c>
      <c r="D28" t="s">
        <v>146</v>
      </c>
      <c r="E28" t="s">
        <v>147</v>
      </c>
      <c r="F28" t="s">
        <v>1971</v>
      </c>
      <c r="G28" t="s">
        <v>283</v>
      </c>
      <c r="H28" t="s">
        <v>140</v>
      </c>
      <c r="I28" t="s">
        <v>282</v>
      </c>
      <c r="J28" t="s">
        <v>142</v>
      </c>
      <c r="K28" t="s">
        <v>284</v>
      </c>
      <c r="L28" t="s">
        <v>100</v>
      </c>
      <c r="M28" t="s">
        <v>101</v>
      </c>
      <c r="N28" t="s">
        <v>1921</v>
      </c>
      <c r="P28" s="25">
        <v>22</v>
      </c>
      <c r="Q28" s="33">
        <v>1301951</v>
      </c>
      <c r="R28" s="25">
        <v>5</v>
      </c>
      <c r="S28" s="24" t="s">
        <v>8</v>
      </c>
      <c r="T28" s="25"/>
      <c r="U28" s="41">
        <v>2127</v>
      </c>
      <c r="V28" s="41">
        <v>32</v>
      </c>
      <c r="W28" s="105"/>
      <c r="X28" s="67"/>
    </row>
    <row r="29" spans="1:24" x14ac:dyDescent="0.45">
      <c r="A29" s="38">
        <v>29</v>
      </c>
      <c r="B29" t="s">
        <v>285</v>
      </c>
      <c r="C29" t="s">
        <v>286</v>
      </c>
      <c r="D29" t="s">
        <v>146</v>
      </c>
      <c r="E29" t="s">
        <v>147</v>
      </c>
      <c r="F29" t="s">
        <v>287</v>
      </c>
      <c r="G29" t="s">
        <v>288</v>
      </c>
      <c r="H29" t="s">
        <v>140</v>
      </c>
      <c r="I29" t="s">
        <v>286</v>
      </c>
      <c r="J29" t="s">
        <v>142</v>
      </c>
      <c r="K29" t="s">
        <v>289</v>
      </c>
      <c r="L29" t="s">
        <v>115</v>
      </c>
      <c r="M29" t="s">
        <v>116</v>
      </c>
      <c r="N29" t="s">
        <v>1913</v>
      </c>
      <c r="P29" s="25">
        <v>46</v>
      </c>
      <c r="Q29" s="33">
        <v>1385986</v>
      </c>
      <c r="R29" s="25">
        <v>64</v>
      </c>
      <c r="S29" s="24" t="s">
        <v>8</v>
      </c>
      <c r="T29" s="25"/>
      <c r="U29" s="41">
        <v>1946</v>
      </c>
      <c r="V29" s="41">
        <v>49</v>
      </c>
      <c r="W29" s="105"/>
      <c r="X29" s="67"/>
    </row>
    <row r="30" spans="1:24" x14ac:dyDescent="0.45">
      <c r="A30" s="38">
        <v>30</v>
      </c>
      <c r="B30" t="s">
        <v>290</v>
      </c>
      <c r="C30" t="s">
        <v>291</v>
      </c>
      <c r="D30" t="s">
        <v>146</v>
      </c>
      <c r="E30" t="s">
        <v>147</v>
      </c>
      <c r="F30" t="s">
        <v>292</v>
      </c>
      <c r="G30" t="s">
        <v>293</v>
      </c>
      <c r="H30" t="s">
        <v>140</v>
      </c>
      <c r="I30" t="s">
        <v>291</v>
      </c>
      <c r="J30" t="s">
        <v>142</v>
      </c>
      <c r="K30" t="s">
        <v>294</v>
      </c>
      <c r="L30" t="s">
        <v>1915</v>
      </c>
      <c r="M30" t="s">
        <v>1916</v>
      </c>
      <c r="N30" t="s">
        <v>1917</v>
      </c>
      <c r="P30" s="25">
        <v>357</v>
      </c>
      <c r="Q30" s="33">
        <v>1002359</v>
      </c>
      <c r="R30" s="25">
        <v>4</v>
      </c>
      <c r="S30" s="24" t="s">
        <v>8</v>
      </c>
      <c r="T30" s="25"/>
      <c r="U30" s="41">
        <v>4434</v>
      </c>
      <c r="V30" s="41">
        <v>325</v>
      </c>
      <c r="W30" s="105"/>
      <c r="X30" s="67"/>
    </row>
    <row r="31" spans="1:24" x14ac:dyDescent="0.45">
      <c r="A31" s="38">
        <v>31</v>
      </c>
      <c r="B31" t="s">
        <v>295</v>
      </c>
      <c r="C31" t="s">
        <v>296</v>
      </c>
      <c r="D31" t="s">
        <v>136</v>
      </c>
      <c r="E31" t="s">
        <v>137</v>
      </c>
      <c r="F31" t="s">
        <v>297</v>
      </c>
      <c r="G31" t="s">
        <v>298</v>
      </c>
      <c r="H31" t="s">
        <v>140</v>
      </c>
      <c r="I31" t="s">
        <v>299</v>
      </c>
      <c r="J31" t="s">
        <v>142</v>
      </c>
      <c r="K31" t="s">
        <v>300</v>
      </c>
      <c r="L31" t="s">
        <v>106</v>
      </c>
      <c r="M31" t="s">
        <v>107</v>
      </c>
      <c r="N31" t="s">
        <v>1920</v>
      </c>
      <c r="P31" s="25">
        <v>20</v>
      </c>
      <c r="Q31" s="33">
        <v>1059528</v>
      </c>
      <c r="R31" s="25">
        <v>7</v>
      </c>
      <c r="S31" s="24" t="s">
        <v>8</v>
      </c>
      <c r="T31" s="25"/>
      <c r="U31" s="41">
        <v>322</v>
      </c>
      <c r="V31" s="41">
        <v>15</v>
      </c>
      <c r="W31" s="105"/>
      <c r="X31" s="67"/>
    </row>
    <row r="32" spans="1:24" x14ac:dyDescent="0.45">
      <c r="A32" s="38">
        <v>32</v>
      </c>
      <c r="B32" t="s">
        <v>301</v>
      </c>
      <c r="C32" t="s">
        <v>302</v>
      </c>
      <c r="D32" t="s">
        <v>136</v>
      </c>
      <c r="E32" t="s">
        <v>137</v>
      </c>
      <c r="F32" t="s">
        <v>303</v>
      </c>
      <c r="G32" t="s">
        <v>1972</v>
      </c>
      <c r="H32" t="s">
        <v>140</v>
      </c>
      <c r="I32" t="s">
        <v>304</v>
      </c>
      <c r="J32" t="s">
        <v>142</v>
      </c>
      <c r="K32" t="s">
        <v>305</v>
      </c>
      <c r="L32" t="s">
        <v>112</v>
      </c>
      <c r="M32" t="s">
        <v>1918</v>
      </c>
      <c r="N32" t="s">
        <v>1919</v>
      </c>
      <c r="P32" s="25">
        <v>26</v>
      </c>
      <c r="Q32" s="33">
        <v>170448</v>
      </c>
      <c r="R32" s="25">
        <v>1</v>
      </c>
      <c r="S32" s="24" t="s">
        <v>8</v>
      </c>
      <c r="T32" s="25"/>
      <c r="U32" s="41">
        <v>775</v>
      </c>
      <c r="V32" s="41">
        <v>58</v>
      </c>
      <c r="W32" s="105"/>
      <c r="X32" s="67"/>
    </row>
    <row r="33" spans="1:24" x14ac:dyDescent="0.45">
      <c r="A33" s="38">
        <v>33</v>
      </c>
      <c r="B33" t="s">
        <v>308</v>
      </c>
      <c r="C33" t="s">
        <v>309</v>
      </c>
      <c r="D33" t="s">
        <v>146</v>
      </c>
      <c r="E33" t="s">
        <v>147</v>
      </c>
      <c r="F33" t="s">
        <v>310</v>
      </c>
      <c r="G33" t="s">
        <v>311</v>
      </c>
      <c r="H33" t="s">
        <v>140</v>
      </c>
      <c r="I33" t="s">
        <v>309</v>
      </c>
      <c r="J33" t="s">
        <v>142</v>
      </c>
      <c r="K33" t="s">
        <v>312</v>
      </c>
      <c r="L33" t="s">
        <v>112</v>
      </c>
      <c r="M33" t="s">
        <v>1918</v>
      </c>
      <c r="N33" t="s">
        <v>1919</v>
      </c>
      <c r="P33" s="25">
        <v>6</v>
      </c>
      <c r="Q33" s="33">
        <v>661644</v>
      </c>
      <c r="R33" s="25">
        <v>5</v>
      </c>
      <c r="S33" s="24" t="s">
        <v>8</v>
      </c>
      <c r="T33" s="25"/>
      <c r="U33" s="41">
        <v>826</v>
      </c>
      <c r="V33" s="41">
        <v>9</v>
      </c>
      <c r="W33" s="105"/>
      <c r="X33" s="67"/>
    </row>
    <row r="34" spans="1:24" x14ac:dyDescent="0.45">
      <c r="A34" s="38">
        <v>34</v>
      </c>
      <c r="B34" t="s">
        <v>313</v>
      </c>
      <c r="C34" t="s">
        <v>314</v>
      </c>
      <c r="D34" t="s">
        <v>136</v>
      </c>
      <c r="E34" t="s">
        <v>137</v>
      </c>
      <c r="F34" t="s">
        <v>315</v>
      </c>
      <c r="G34" t="s">
        <v>316</v>
      </c>
      <c r="H34" t="s">
        <v>317</v>
      </c>
      <c r="I34" t="s">
        <v>318</v>
      </c>
      <c r="J34" t="s">
        <v>142</v>
      </c>
      <c r="K34" t="s">
        <v>319</v>
      </c>
      <c r="L34" t="s">
        <v>112</v>
      </c>
      <c r="M34" t="s">
        <v>1918</v>
      </c>
      <c r="N34" t="s">
        <v>1919</v>
      </c>
      <c r="P34" s="25">
        <v>3</v>
      </c>
      <c r="Q34" s="33">
        <v>935268</v>
      </c>
      <c r="R34" s="25">
        <v>6</v>
      </c>
      <c r="S34" s="24" t="s">
        <v>8</v>
      </c>
      <c r="T34" s="25"/>
      <c r="U34" s="41">
        <v>368</v>
      </c>
      <c r="V34" s="41">
        <v>5</v>
      </c>
      <c r="W34" s="105"/>
      <c r="X34" s="67"/>
    </row>
    <row r="35" spans="1:24" x14ac:dyDescent="0.45">
      <c r="A35" s="38">
        <v>35</v>
      </c>
      <c r="B35" t="s">
        <v>320</v>
      </c>
      <c r="C35" t="s">
        <v>321</v>
      </c>
      <c r="D35" t="s">
        <v>146</v>
      </c>
      <c r="E35" t="s">
        <v>147</v>
      </c>
      <c r="F35" t="s">
        <v>322</v>
      </c>
      <c r="G35" t="s">
        <v>323</v>
      </c>
      <c r="H35" t="s">
        <v>324</v>
      </c>
      <c r="I35" t="s">
        <v>325</v>
      </c>
      <c r="J35" t="s">
        <v>142</v>
      </c>
      <c r="K35" t="s">
        <v>326</v>
      </c>
      <c r="L35" t="s">
        <v>1915</v>
      </c>
      <c r="M35" t="s">
        <v>1916</v>
      </c>
      <c r="N35" t="s">
        <v>1917</v>
      </c>
      <c r="P35" s="25">
        <v>40</v>
      </c>
      <c r="Q35" s="33">
        <v>1234552</v>
      </c>
      <c r="R35" s="25">
        <v>14</v>
      </c>
      <c r="S35" s="24" t="s">
        <v>8</v>
      </c>
      <c r="T35" s="25"/>
      <c r="U35" s="41">
        <v>1161</v>
      </c>
      <c r="V35" s="41">
        <v>56</v>
      </c>
      <c r="W35" s="105"/>
      <c r="X35" s="67"/>
    </row>
    <row r="36" spans="1:24" x14ac:dyDescent="0.45">
      <c r="A36" s="38">
        <v>36</v>
      </c>
      <c r="B36" t="s">
        <v>327</v>
      </c>
      <c r="C36" t="s">
        <v>328</v>
      </c>
      <c r="D36" t="s">
        <v>146</v>
      </c>
      <c r="E36" t="s">
        <v>147</v>
      </c>
      <c r="F36" t="s">
        <v>329</v>
      </c>
      <c r="G36" t="s">
        <v>330</v>
      </c>
      <c r="H36" t="s">
        <v>140</v>
      </c>
      <c r="I36" t="s">
        <v>331</v>
      </c>
      <c r="J36" t="s">
        <v>142</v>
      </c>
      <c r="K36" t="s">
        <v>332</v>
      </c>
      <c r="L36" t="s">
        <v>100</v>
      </c>
      <c r="M36" t="s">
        <v>101</v>
      </c>
      <c r="N36" t="s">
        <v>1921</v>
      </c>
      <c r="P36" s="25">
        <v>9</v>
      </c>
      <c r="Q36" s="33">
        <v>263868</v>
      </c>
      <c r="R36" s="25">
        <v>1</v>
      </c>
      <c r="S36" s="24" t="s">
        <v>8</v>
      </c>
      <c r="T36" s="25"/>
      <c r="U36" s="41">
        <v>1007</v>
      </c>
      <c r="V36" s="41">
        <v>22</v>
      </c>
      <c r="W36" s="105"/>
      <c r="X36" s="67"/>
    </row>
    <row r="37" spans="1:24" x14ac:dyDescent="0.45">
      <c r="A37" s="38">
        <v>37</v>
      </c>
      <c r="B37" t="s">
        <v>333</v>
      </c>
      <c r="C37" t="s">
        <v>334</v>
      </c>
      <c r="D37" t="s">
        <v>146</v>
      </c>
      <c r="E37" t="s">
        <v>147</v>
      </c>
      <c r="F37" t="s">
        <v>1973</v>
      </c>
      <c r="G37" t="s">
        <v>335</v>
      </c>
      <c r="H37" t="s">
        <v>140</v>
      </c>
      <c r="I37" t="s">
        <v>334</v>
      </c>
      <c r="J37" t="s">
        <v>142</v>
      </c>
      <c r="K37" t="s">
        <v>336</v>
      </c>
      <c r="L37" t="s">
        <v>184</v>
      </c>
      <c r="M37" t="s">
        <v>185</v>
      </c>
      <c r="N37" t="s">
        <v>1914</v>
      </c>
      <c r="P37" s="25">
        <v>164</v>
      </c>
      <c r="Q37" s="33">
        <v>4741978</v>
      </c>
      <c r="R37" s="25">
        <v>77</v>
      </c>
      <c r="S37" s="24" t="s">
        <v>8</v>
      </c>
      <c r="T37" s="25"/>
      <c r="U37" s="41">
        <v>4581</v>
      </c>
      <c r="V37" s="41">
        <v>179</v>
      </c>
      <c r="W37" s="105"/>
      <c r="X37" s="67"/>
    </row>
    <row r="38" spans="1:24" x14ac:dyDescent="0.45">
      <c r="A38" s="38">
        <v>38</v>
      </c>
      <c r="B38" t="s">
        <v>337</v>
      </c>
      <c r="C38" t="s">
        <v>338</v>
      </c>
      <c r="D38" t="s">
        <v>146</v>
      </c>
      <c r="E38" t="s">
        <v>147</v>
      </c>
      <c r="F38" t="s">
        <v>339</v>
      </c>
      <c r="G38" t="s">
        <v>340</v>
      </c>
      <c r="H38" t="s">
        <v>140</v>
      </c>
      <c r="I38" t="s">
        <v>338</v>
      </c>
      <c r="J38" t="s">
        <v>142</v>
      </c>
      <c r="K38" t="s">
        <v>341</v>
      </c>
      <c r="L38" t="s">
        <v>112</v>
      </c>
      <c r="M38" t="s">
        <v>1918</v>
      </c>
      <c r="N38" t="s">
        <v>1919</v>
      </c>
      <c r="P38" s="25">
        <v>69</v>
      </c>
      <c r="Q38" s="33">
        <v>1835522</v>
      </c>
      <c r="R38" s="25">
        <v>8</v>
      </c>
      <c r="S38" s="24" t="s">
        <v>8</v>
      </c>
      <c r="T38" s="25"/>
      <c r="U38" s="41">
        <v>4481</v>
      </c>
      <c r="V38" s="41">
        <v>86</v>
      </c>
      <c r="W38" s="105"/>
      <c r="X38" s="67"/>
    </row>
    <row r="39" spans="1:24" x14ac:dyDescent="0.45">
      <c r="A39" s="38">
        <v>39</v>
      </c>
      <c r="B39" t="s">
        <v>342</v>
      </c>
      <c r="C39" t="s">
        <v>343</v>
      </c>
      <c r="D39" t="s">
        <v>146</v>
      </c>
      <c r="E39" t="s">
        <v>147</v>
      </c>
      <c r="F39" t="s">
        <v>344</v>
      </c>
      <c r="G39" t="s">
        <v>345</v>
      </c>
      <c r="H39" t="s">
        <v>140</v>
      </c>
      <c r="I39" t="s">
        <v>346</v>
      </c>
      <c r="J39" t="s">
        <v>142</v>
      </c>
      <c r="K39" t="s">
        <v>347</v>
      </c>
      <c r="L39" t="s">
        <v>1915</v>
      </c>
      <c r="M39" t="s">
        <v>1916</v>
      </c>
      <c r="N39" t="s">
        <v>1917</v>
      </c>
      <c r="P39" s="25">
        <v>2</v>
      </c>
      <c r="Q39" s="33">
        <v>234924</v>
      </c>
      <c r="R39" s="25">
        <v>2</v>
      </c>
      <c r="S39" s="24" t="s">
        <v>12</v>
      </c>
      <c r="T39" s="25"/>
      <c r="U39" s="41">
        <v>1229</v>
      </c>
      <c r="V39" s="41">
        <v>6</v>
      </c>
      <c r="W39" s="105"/>
      <c r="X39" s="67"/>
    </row>
    <row r="40" spans="1:24" x14ac:dyDescent="0.45">
      <c r="A40" s="38">
        <v>40</v>
      </c>
      <c r="B40" t="s">
        <v>348</v>
      </c>
      <c r="C40" t="s">
        <v>349</v>
      </c>
      <c r="D40" t="s">
        <v>146</v>
      </c>
      <c r="E40" t="s">
        <v>147</v>
      </c>
      <c r="F40" t="s">
        <v>350</v>
      </c>
      <c r="G40" t="s">
        <v>351</v>
      </c>
      <c r="H40" t="s">
        <v>140</v>
      </c>
      <c r="I40" t="s">
        <v>352</v>
      </c>
      <c r="J40" t="s">
        <v>142</v>
      </c>
      <c r="K40" t="s">
        <v>353</v>
      </c>
      <c r="L40" t="s">
        <v>115</v>
      </c>
      <c r="M40" t="s">
        <v>116</v>
      </c>
      <c r="N40" t="s">
        <v>1913</v>
      </c>
      <c r="P40" s="25">
        <v>39</v>
      </c>
      <c r="Q40" s="33">
        <v>1260101</v>
      </c>
      <c r="R40" s="25">
        <v>1</v>
      </c>
      <c r="S40" s="24" t="s">
        <v>8</v>
      </c>
      <c r="T40" s="25"/>
      <c r="U40" s="41">
        <v>1504</v>
      </c>
      <c r="V40" s="41">
        <v>26</v>
      </c>
      <c r="W40" s="105"/>
      <c r="X40" s="67"/>
    </row>
    <row r="41" spans="1:24" x14ac:dyDescent="0.45">
      <c r="A41" s="38">
        <v>41</v>
      </c>
      <c r="B41" t="s">
        <v>354</v>
      </c>
      <c r="C41" t="s">
        <v>355</v>
      </c>
      <c r="D41" t="s">
        <v>146</v>
      </c>
      <c r="E41" t="s">
        <v>147</v>
      </c>
      <c r="F41" t="s">
        <v>1974</v>
      </c>
      <c r="G41" t="s">
        <v>356</v>
      </c>
      <c r="H41" t="s">
        <v>140</v>
      </c>
      <c r="I41" t="s">
        <v>357</v>
      </c>
      <c r="J41" t="s">
        <v>142</v>
      </c>
      <c r="K41" t="s">
        <v>358</v>
      </c>
      <c r="L41" t="s">
        <v>1915</v>
      </c>
      <c r="M41" t="s">
        <v>1916</v>
      </c>
      <c r="N41" t="s">
        <v>1917</v>
      </c>
      <c r="P41" s="25">
        <v>6</v>
      </c>
      <c r="Q41" s="33">
        <v>839368</v>
      </c>
      <c r="R41" s="25">
        <v>5</v>
      </c>
      <c r="S41" s="24" t="s">
        <v>12</v>
      </c>
      <c r="T41" s="25"/>
      <c r="U41" s="41">
        <v>878</v>
      </c>
      <c r="V41" s="41">
        <v>12</v>
      </c>
      <c r="W41" s="105"/>
      <c r="X41" s="67"/>
    </row>
    <row r="42" spans="1:24" x14ac:dyDescent="0.45">
      <c r="A42" s="38">
        <v>42</v>
      </c>
      <c r="B42" t="s">
        <v>359</v>
      </c>
      <c r="C42" t="s">
        <v>360</v>
      </c>
      <c r="D42" t="s">
        <v>146</v>
      </c>
      <c r="E42" t="s">
        <v>147</v>
      </c>
      <c r="F42" t="s">
        <v>1975</v>
      </c>
      <c r="G42" t="s">
        <v>361</v>
      </c>
      <c r="H42" t="s">
        <v>140</v>
      </c>
      <c r="I42" t="s">
        <v>362</v>
      </c>
      <c r="J42" t="s">
        <v>142</v>
      </c>
      <c r="K42" t="s">
        <v>363</v>
      </c>
      <c r="L42" t="s">
        <v>109</v>
      </c>
      <c r="M42" t="s">
        <v>110</v>
      </c>
      <c r="N42" t="s">
        <v>1922</v>
      </c>
      <c r="P42" s="25">
        <v>15262</v>
      </c>
      <c r="Q42" s="33">
        <v>276339451</v>
      </c>
      <c r="R42" s="25">
        <v>3732</v>
      </c>
      <c r="S42" s="24" t="s">
        <v>8</v>
      </c>
      <c r="T42" s="25"/>
      <c r="U42" s="41">
        <v>45721</v>
      </c>
      <c r="V42" s="41">
        <v>12892</v>
      </c>
      <c r="W42" s="105"/>
      <c r="X42" s="67"/>
    </row>
    <row r="43" spans="1:24" x14ac:dyDescent="0.45">
      <c r="A43" s="38">
        <v>43</v>
      </c>
      <c r="B43" t="s">
        <v>364</v>
      </c>
      <c r="C43" t="s">
        <v>365</v>
      </c>
      <c r="D43" t="s">
        <v>136</v>
      </c>
      <c r="E43" t="s">
        <v>137</v>
      </c>
      <c r="F43" t="s">
        <v>366</v>
      </c>
      <c r="G43" t="s">
        <v>367</v>
      </c>
      <c r="H43" t="s">
        <v>140</v>
      </c>
      <c r="I43" t="s">
        <v>368</v>
      </c>
      <c r="J43" t="s">
        <v>142</v>
      </c>
      <c r="K43" t="s">
        <v>369</v>
      </c>
      <c r="L43" t="s">
        <v>109</v>
      </c>
      <c r="M43" t="s">
        <v>110</v>
      </c>
      <c r="N43" t="s">
        <v>1922</v>
      </c>
      <c r="P43" s="25">
        <v>29</v>
      </c>
      <c r="Q43" s="33">
        <v>2160578</v>
      </c>
      <c r="R43" s="25">
        <v>2</v>
      </c>
      <c r="S43" s="24" t="s">
        <v>12</v>
      </c>
      <c r="T43" s="25"/>
      <c r="U43" s="41">
        <v>719</v>
      </c>
      <c r="V43" s="41">
        <v>32</v>
      </c>
      <c r="W43" s="105"/>
      <c r="X43" s="67"/>
    </row>
    <row r="44" spans="1:24" x14ac:dyDescent="0.45">
      <c r="A44" s="38">
        <v>44</v>
      </c>
      <c r="B44" t="s">
        <v>370</v>
      </c>
      <c r="C44" t="s">
        <v>371</v>
      </c>
      <c r="D44" t="s">
        <v>136</v>
      </c>
      <c r="E44" t="s">
        <v>137</v>
      </c>
      <c r="F44" t="s">
        <v>372</v>
      </c>
      <c r="G44" t="s">
        <v>373</v>
      </c>
      <c r="H44" t="s">
        <v>140</v>
      </c>
      <c r="I44" t="s">
        <v>362</v>
      </c>
      <c r="J44" t="s">
        <v>142</v>
      </c>
      <c r="K44" t="s">
        <v>363</v>
      </c>
      <c r="L44" t="s">
        <v>1909</v>
      </c>
      <c r="M44" t="s">
        <v>1910</v>
      </c>
      <c r="N44" t="s">
        <v>1911</v>
      </c>
      <c r="P44" s="25">
        <v>46</v>
      </c>
      <c r="Q44" s="33">
        <v>2665833</v>
      </c>
      <c r="R44" s="25">
        <v>41</v>
      </c>
      <c r="S44" s="24" t="s">
        <v>12</v>
      </c>
      <c r="T44" s="25"/>
      <c r="U44" s="41">
        <v>400</v>
      </c>
      <c r="V44" s="41">
        <v>67</v>
      </c>
      <c r="W44" s="105"/>
      <c r="X44" s="67"/>
    </row>
    <row r="45" spans="1:24" x14ac:dyDescent="0.45">
      <c r="A45" s="38">
        <v>45</v>
      </c>
      <c r="B45" t="s">
        <v>374</v>
      </c>
      <c r="C45" t="s">
        <v>375</v>
      </c>
      <c r="D45" t="s">
        <v>136</v>
      </c>
      <c r="E45" t="s">
        <v>137</v>
      </c>
      <c r="F45" t="s">
        <v>376</v>
      </c>
      <c r="G45" t="s">
        <v>377</v>
      </c>
      <c r="H45" t="s">
        <v>140</v>
      </c>
      <c r="I45" t="s">
        <v>378</v>
      </c>
      <c r="J45" t="s">
        <v>142</v>
      </c>
      <c r="K45" t="s">
        <v>379</v>
      </c>
      <c r="L45" t="s">
        <v>106</v>
      </c>
      <c r="M45" t="s">
        <v>107</v>
      </c>
      <c r="N45" t="s">
        <v>1920</v>
      </c>
      <c r="P45" s="25">
        <v>68</v>
      </c>
      <c r="Q45" s="33">
        <v>3199056</v>
      </c>
      <c r="R45" s="25">
        <v>33</v>
      </c>
      <c r="S45" s="24" t="s">
        <v>12</v>
      </c>
      <c r="T45" s="25"/>
      <c r="U45" s="41">
        <v>492</v>
      </c>
      <c r="V45" s="41">
        <v>81</v>
      </c>
      <c r="W45" s="105"/>
      <c r="X45" s="67"/>
    </row>
    <row r="46" spans="1:24" x14ac:dyDescent="0.45">
      <c r="A46" s="38">
        <v>46</v>
      </c>
      <c r="B46" t="s">
        <v>380</v>
      </c>
      <c r="C46" t="s">
        <v>381</v>
      </c>
      <c r="D46" t="s">
        <v>136</v>
      </c>
      <c r="E46" t="s">
        <v>137</v>
      </c>
      <c r="F46" t="s">
        <v>382</v>
      </c>
      <c r="G46" t="s">
        <v>383</v>
      </c>
      <c r="H46" t="s">
        <v>140</v>
      </c>
      <c r="I46" t="s">
        <v>155</v>
      </c>
      <c r="J46" t="s">
        <v>142</v>
      </c>
      <c r="K46" t="s">
        <v>156</v>
      </c>
      <c r="L46" t="s">
        <v>109</v>
      </c>
      <c r="M46" t="s">
        <v>110</v>
      </c>
      <c r="N46" t="s">
        <v>1922</v>
      </c>
      <c r="P46" s="25">
        <v>94</v>
      </c>
      <c r="Q46" s="33">
        <v>4127014</v>
      </c>
      <c r="R46" s="25">
        <v>0</v>
      </c>
      <c r="S46" s="24" t="s">
        <v>12</v>
      </c>
      <c r="T46" s="25"/>
      <c r="U46" s="41">
        <v>667</v>
      </c>
      <c r="V46" s="41">
        <v>127</v>
      </c>
      <c r="W46" s="105"/>
      <c r="X46" s="67"/>
    </row>
    <row r="47" spans="1:24" x14ac:dyDescent="0.45">
      <c r="A47" s="38">
        <v>47</v>
      </c>
      <c r="B47" t="s">
        <v>384</v>
      </c>
      <c r="C47" t="s">
        <v>385</v>
      </c>
      <c r="D47" t="s">
        <v>136</v>
      </c>
      <c r="E47" t="s">
        <v>137</v>
      </c>
      <c r="F47" t="s">
        <v>386</v>
      </c>
      <c r="G47" t="s">
        <v>387</v>
      </c>
      <c r="H47" t="s">
        <v>140</v>
      </c>
      <c r="I47" t="s">
        <v>155</v>
      </c>
      <c r="J47" t="s">
        <v>142</v>
      </c>
      <c r="K47" t="s">
        <v>156</v>
      </c>
      <c r="L47" t="s">
        <v>97</v>
      </c>
      <c r="M47" t="s">
        <v>98</v>
      </c>
      <c r="N47" t="s">
        <v>1912</v>
      </c>
      <c r="P47" s="25">
        <v>109</v>
      </c>
      <c r="Q47" s="33">
        <v>5125444</v>
      </c>
      <c r="R47" s="25">
        <v>4</v>
      </c>
      <c r="S47" s="24" t="s">
        <v>12</v>
      </c>
      <c r="T47" s="25"/>
      <c r="U47" s="41">
        <v>825</v>
      </c>
      <c r="V47" s="41">
        <v>104</v>
      </c>
      <c r="W47" s="105"/>
      <c r="X47" s="67"/>
    </row>
    <row r="48" spans="1:24" x14ac:dyDescent="0.45">
      <c r="A48" s="38">
        <v>48</v>
      </c>
      <c r="B48" t="s">
        <v>388</v>
      </c>
      <c r="C48" t="s">
        <v>389</v>
      </c>
      <c r="D48" t="s">
        <v>146</v>
      </c>
      <c r="E48" t="s">
        <v>147</v>
      </c>
      <c r="F48" t="s">
        <v>1976</v>
      </c>
      <c r="G48" t="s">
        <v>391</v>
      </c>
      <c r="H48" t="s">
        <v>140</v>
      </c>
      <c r="I48" t="s">
        <v>389</v>
      </c>
      <c r="J48" t="s">
        <v>142</v>
      </c>
      <c r="K48" t="s">
        <v>392</v>
      </c>
      <c r="L48" t="s">
        <v>100</v>
      </c>
      <c r="M48" t="s">
        <v>101</v>
      </c>
      <c r="N48" t="s">
        <v>1921</v>
      </c>
      <c r="P48" s="25">
        <v>14</v>
      </c>
      <c r="Q48" s="33">
        <v>1971239</v>
      </c>
      <c r="R48" s="25">
        <v>22</v>
      </c>
      <c r="S48" s="24" t="s">
        <v>8</v>
      </c>
      <c r="T48" s="25"/>
      <c r="U48" s="41">
        <v>1584</v>
      </c>
      <c r="V48" s="41">
        <v>13</v>
      </c>
      <c r="W48" s="105"/>
      <c r="X48" s="67"/>
    </row>
    <row r="49" spans="1:24" x14ac:dyDescent="0.45">
      <c r="A49" s="38">
        <v>49</v>
      </c>
      <c r="B49" t="s">
        <v>393</v>
      </c>
      <c r="C49" t="s">
        <v>394</v>
      </c>
      <c r="D49" t="s">
        <v>146</v>
      </c>
      <c r="E49" t="s">
        <v>147</v>
      </c>
      <c r="F49" t="s">
        <v>395</v>
      </c>
      <c r="G49" t="s">
        <v>396</v>
      </c>
      <c r="H49" t="s">
        <v>140</v>
      </c>
      <c r="I49" t="s">
        <v>394</v>
      </c>
      <c r="J49" t="s">
        <v>142</v>
      </c>
      <c r="K49" t="s">
        <v>397</v>
      </c>
      <c r="L49" t="s">
        <v>112</v>
      </c>
      <c r="M49" t="s">
        <v>1918</v>
      </c>
      <c r="N49" t="s">
        <v>1919</v>
      </c>
      <c r="P49" s="25">
        <v>6</v>
      </c>
      <c r="Q49" s="33">
        <v>693090</v>
      </c>
      <c r="R49" s="25">
        <v>0</v>
      </c>
      <c r="S49" s="24" t="s">
        <v>8</v>
      </c>
      <c r="T49" s="25"/>
      <c r="U49" s="41">
        <v>649</v>
      </c>
      <c r="V49" s="41">
        <v>6</v>
      </c>
      <c r="W49" s="105"/>
      <c r="X49" s="67"/>
    </row>
    <row r="50" spans="1:24" x14ac:dyDescent="0.45">
      <c r="A50" s="38">
        <v>50</v>
      </c>
      <c r="B50" t="s">
        <v>398</v>
      </c>
      <c r="C50" t="s">
        <v>399</v>
      </c>
      <c r="D50" t="s">
        <v>146</v>
      </c>
      <c r="E50" t="s">
        <v>147</v>
      </c>
      <c r="F50" t="s">
        <v>400</v>
      </c>
      <c r="G50" t="s">
        <v>401</v>
      </c>
      <c r="H50" t="s">
        <v>140</v>
      </c>
      <c r="I50" t="s">
        <v>399</v>
      </c>
      <c r="J50" t="s">
        <v>142</v>
      </c>
      <c r="K50" t="s">
        <v>402</v>
      </c>
      <c r="L50" t="s">
        <v>106</v>
      </c>
      <c r="M50" t="s">
        <v>107</v>
      </c>
      <c r="N50" t="s">
        <v>1920</v>
      </c>
      <c r="P50" s="25">
        <v>305</v>
      </c>
      <c r="Q50" s="33">
        <v>3591261</v>
      </c>
      <c r="R50" s="25">
        <v>19</v>
      </c>
      <c r="S50" s="24" t="s">
        <v>8</v>
      </c>
      <c r="T50" s="25"/>
      <c r="U50" s="41">
        <v>5447</v>
      </c>
      <c r="V50" s="41">
        <v>305</v>
      </c>
      <c r="W50" s="105"/>
      <c r="X50" s="67"/>
    </row>
    <row r="51" spans="1:24" x14ac:dyDescent="0.45">
      <c r="A51" s="38">
        <v>51</v>
      </c>
      <c r="B51" t="s">
        <v>403</v>
      </c>
      <c r="C51" t="s">
        <v>404</v>
      </c>
      <c r="D51" t="s">
        <v>146</v>
      </c>
      <c r="E51" t="s">
        <v>147</v>
      </c>
      <c r="F51" t="s">
        <v>405</v>
      </c>
      <c r="G51" t="s">
        <v>406</v>
      </c>
      <c r="H51" t="s">
        <v>140</v>
      </c>
      <c r="I51" t="s">
        <v>407</v>
      </c>
      <c r="J51" t="s">
        <v>142</v>
      </c>
      <c r="K51" t="s">
        <v>408</v>
      </c>
      <c r="L51" t="s">
        <v>109</v>
      </c>
      <c r="M51" t="s">
        <v>110</v>
      </c>
      <c r="N51" t="s">
        <v>1922</v>
      </c>
      <c r="P51" s="25">
        <v>10</v>
      </c>
      <c r="Q51" s="33">
        <v>603994</v>
      </c>
      <c r="R51" s="25">
        <v>1</v>
      </c>
      <c r="S51" s="24" t="s">
        <v>12</v>
      </c>
      <c r="T51" s="25"/>
      <c r="U51" s="41">
        <v>414</v>
      </c>
      <c r="V51" s="41">
        <v>19</v>
      </c>
      <c r="W51" s="105"/>
      <c r="X51" s="67"/>
    </row>
    <row r="52" spans="1:24" x14ac:dyDescent="0.45">
      <c r="A52" s="38">
        <v>52</v>
      </c>
      <c r="B52" t="s">
        <v>409</v>
      </c>
      <c r="C52" t="s">
        <v>410</v>
      </c>
      <c r="D52" t="s">
        <v>136</v>
      </c>
      <c r="E52" t="s">
        <v>137</v>
      </c>
      <c r="F52" t="s">
        <v>411</v>
      </c>
      <c r="G52" t="s">
        <v>412</v>
      </c>
      <c r="H52" t="s">
        <v>140</v>
      </c>
      <c r="I52" t="s">
        <v>362</v>
      </c>
      <c r="J52" t="s">
        <v>142</v>
      </c>
      <c r="K52" t="s">
        <v>363</v>
      </c>
      <c r="L52" t="s">
        <v>100</v>
      </c>
      <c r="M52" t="s">
        <v>101</v>
      </c>
      <c r="N52" t="s">
        <v>1921</v>
      </c>
      <c r="P52" s="25">
        <v>77</v>
      </c>
      <c r="Q52" s="33">
        <v>2057872</v>
      </c>
      <c r="R52" s="25">
        <v>5</v>
      </c>
      <c r="S52" s="24" t="s">
        <v>12</v>
      </c>
      <c r="T52" s="25"/>
      <c r="U52" s="41">
        <v>305</v>
      </c>
      <c r="V52" s="41">
        <v>73</v>
      </c>
      <c r="W52" s="105"/>
      <c r="X52" s="67"/>
    </row>
    <row r="53" spans="1:24" x14ac:dyDescent="0.45">
      <c r="A53" s="38">
        <v>53</v>
      </c>
      <c r="B53" t="s">
        <v>413</v>
      </c>
      <c r="C53" t="s">
        <v>414</v>
      </c>
      <c r="D53" t="s">
        <v>146</v>
      </c>
      <c r="E53" t="s">
        <v>147</v>
      </c>
      <c r="F53" t="s">
        <v>415</v>
      </c>
      <c r="G53" t="s">
        <v>416</v>
      </c>
      <c r="H53" t="s">
        <v>140</v>
      </c>
      <c r="I53" t="s">
        <v>417</v>
      </c>
      <c r="J53" t="s">
        <v>142</v>
      </c>
      <c r="K53" t="s">
        <v>418</v>
      </c>
      <c r="L53" t="s">
        <v>97</v>
      </c>
      <c r="M53" t="s">
        <v>98</v>
      </c>
      <c r="N53" t="s">
        <v>1912</v>
      </c>
      <c r="P53" s="25">
        <v>113</v>
      </c>
      <c r="Q53" s="33">
        <v>1972683</v>
      </c>
      <c r="R53" s="25">
        <v>16</v>
      </c>
      <c r="S53" s="24" t="s">
        <v>8</v>
      </c>
      <c r="T53" s="25"/>
      <c r="U53" s="41">
        <v>5193</v>
      </c>
      <c r="V53" s="41">
        <v>139</v>
      </c>
      <c r="W53" s="105"/>
      <c r="X53" s="67"/>
    </row>
    <row r="54" spans="1:24" x14ac:dyDescent="0.45">
      <c r="A54" s="38">
        <v>54</v>
      </c>
      <c r="B54" t="s">
        <v>419</v>
      </c>
      <c r="C54" t="s">
        <v>420</v>
      </c>
      <c r="D54" t="s">
        <v>146</v>
      </c>
      <c r="E54" t="s">
        <v>147</v>
      </c>
      <c r="F54" t="s">
        <v>421</v>
      </c>
      <c r="G54" t="s">
        <v>422</v>
      </c>
      <c r="H54" t="s">
        <v>140</v>
      </c>
      <c r="I54" t="s">
        <v>423</v>
      </c>
      <c r="J54" t="s">
        <v>142</v>
      </c>
      <c r="K54" t="s">
        <v>424</v>
      </c>
      <c r="L54" t="s">
        <v>112</v>
      </c>
      <c r="M54" t="s">
        <v>1918</v>
      </c>
      <c r="N54" t="s">
        <v>1919</v>
      </c>
      <c r="P54" s="25">
        <v>2</v>
      </c>
      <c r="Q54" s="33">
        <v>385586</v>
      </c>
      <c r="R54" s="25">
        <v>1</v>
      </c>
      <c r="S54" s="24" t="s">
        <v>8</v>
      </c>
      <c r="T54" s="25"/>
      <c r="U54" s="41">
        <v>255</v>
      </c>
      <c r="V54" s="41">
        <v>3</v>
      </c>
      <c r="W54" s="105"/>
      <c r="X54" s="67"/>
    </row>
    <row r="55" spans="1:24" x14ac:dyDescent="0.45">
      <c r="A55" s="38">
        <v>55</v>
      </c>
      <c r="B55" t="s">
        <v>425</v>
      </c>
      <c r="C55" t="s">
        <v>426</v>
      </c>
      <c r="D55" t="s">
        <v>146</v>
      </c>
      <c r="E55" t="s">
        <v>147</v>
      </c>
      <c r="F55" t="s">
        <v>427</v>
      </c>
      <c r="G55" t="s">
        <v>428</v>
      </c>
      <c r="H55" t="s">
        <v>140</v>
      </c>
      <c r="I55" t="s">
        <v>429</v>
      </c>
      <c r="J55" t="s">
        <v>142</v>
      </c>
      <c r="K55" t="s">
        <v>430</v>
      </c>
      <c r="L55" t="s">
        <v>184</v>
      </c>
      <c r="M55" t="s">
        <v>185</v>
      </c>
      <c r="N55" t="s">
        <v>1914</v>
      </c>
      <c r="P55" s="25">
        <v>0</v>
      </c>
      <c r="Q55" s="33">
        <v>483145</v>
      </c>
      <c r="R55" s="25">
        <v>6</v>
      </c>
      <c r="S55" s="24" t="s">
        <v>8</v>
      </c>
      <c r="T55" s="25"/>
      <c r="U55" s="41">
        <v>440</v>
      </c>
      <c r="V55" s="41">
        <v>0</v>
      </c>
      <c r="W55" s="105"/>
      <c r="X55" s="67"/>
    </row>
    <row r="56" spans="1:24" x14ac:dyDescent="0.45">
      <c r="A56" s="38">
        <v>56</v>
      </c>
      <c r="B56" t="s">
        <v>431</v>
      </c>
      <c r="C56" t="s">
        <v>432</v>
      </c>
      <c r="D56" t="s">
        <v>146</v>
      </c>
      <c r="E56" t="s">
        <v>147</v>
      </c>
      <c r="F56" t="s">
        <v>433</v>
      </c>
      <c r="G56" t="s">
        <v>434</v>
      </c>
      <c r="H56" t="s">
        <v>140</v>
      </c>
      <c r="I56" t="s">
        <v>435</v>
      </c>
      <c r="J56" t="s">
        <v>142</v>
      </c>
      <c r="K56" t="s">
        <v>436</v>
      </c>
      <c r="L56" t="s">
        <v>112</v>
      </c>
      <c r="M56" t="s">
        <v>1918</v>
      </c>
      <c r="N56" t="s">
        <v>1919</v>
      </c>
      <c r="P56" s="25">
        <v>3</v>
      </c>
      <c r="Q56" s="33">
        <v>1330222</v>
      </c>
      <c r="R56" s="25">
        <v>4</v>
      </c>
      <c r="S56" s="24" t="s">
        <v>12</v>
      </c>
      <c r="T56" s="25"/>
      <c r="U56" s="41">
        <v>1304</v>
      </c>
      <c r="V56" s="41">
        <v>4</v>
      </c>
      <c r="W56" s="105"/>
      <c r="X56" s="67"/>
    </row>
    <row r="57" spans="1:24" x14ac:dyDescent="0.45">
      <c r="A57" s="38">
        <v>57</v>
      </c>
      <c r="B57" t="s">
        <v>437</v>
      </c>
      <c r="C57" t="s">
        <v>438</v>
      </c>
      <c r="D57" t="s">
        <v>146</v>
      </c>
      <c r="E57" t="s">
        <v>147</v>
      </c>
      <c r="F57" t="s">
        <v>1977</v>
      </c>
      <c r="G57" t="s">
        <v>440</v>
      </c>
      <c r="H57" t="s">
        <v>140</v>
      </c>
      <c r="I57" t="s">
        <v>438</v>
      </c>
      <c r="J57" t="s">
        <v>142</v>
      </c>
      <c r="K57" t="s">
        <v>441</v>
      </c>
      <c r="L57" t="s">
        <v>115</v>
      </c>
      <c r="M57" t="s">
        <v>116</v>
      </c>
      <c r="N57" t="s">
        <v>1913</v>
      </c>
      <c r="P57" s="25">
        <v>4240</v>
      </c>
      <c r="Q57" s="33">
        <v>34046089</v>
      </c>
      <c r="R57" s="25">
        <v>597</v>
      </c>
      <c r="S57" s="24" t="s">
        <v>8</v>
      </c>
      <c r="T57" s="25"/>
      <c r="U57" s="41">
        <v>15092</v>
      </c>
      <c r="V57" s="41">
        <v>3986</v>
      </c>
      <c r="W57" s="105"/>
      <c r="X57" s="67"/>
    </row>
    <row r="58" spans="1:24" x14ac:dyDescent="0.45">
      <c r="A58" s="38">
        <v>58</v>
      </c>
      <c r="B58" t="s">
        <v>442</v>
      </c>
      <c r="C58" t="s">
        <v>443</v>
      </c>
      <c r="D58" t="s">
        <v>136</v>
      </c>
      <c r="E58" t="s">
        <v>137</v>
      </c>
      <c r="F58" t="s">
        <v>444</v>
      </c>
      <c r="G58" t="s">
        <v>445</v>
      </c>
      <c r="H58" t="s">
        <v>140</v>
      </c>
      <c r="I58" t="s">
        <v>446</v>
      </c>
      <c r="J58" t="s">
        <v>142</v>
      </c>
      <c r="K58" t="s">
        <v>447</v>
      </c>
      <c r="L58" t="s">
        <v>109</v>
      </c>
      <c r="M58" t="s">
        <v>110</v>
      </c>
      <c r="N58" t="s">
        <v>1922</v>
      </c>
      <c r="P58" s="25">
        <v>133</v>
      </c>
      <c r="Q58" s="33">
        <v>8698299</v>
      </c>
      <c r="R58" s="25">
        <v>10</v>
      </c>
      <c r="S58" s="24" t="s">
        <v>8</v>
      </c>
      <c r="T58" s="25"/>
      <c r="U58" s="41">
        <v>2065</v>
      </c>
      <c r="V58" s="41">
        <v>164</v>
      </c>
      <c r="W58" s="105"/>
      <c r="X58" s="67"/>
    </row>
    <row r="59" spans="1:24" x14ac:dyDescent="0.45">
      <c r="A59" s="38">
        <v>59</v>
      </c>
      <c r="B59" t="s">
        <v>448</v>
      </c>
      <c r="C59" t="s">
        <v>449</v>
      </c>
      <c r="D59" t="s">
        <v>146</v>
      </c>
      <c r="E59" t="s">
        <v>147</v>
      </c>
      <c r="F59" t="s">
        <v>421</v>
      </c>
      <c r="G59" t="s">
        <v>450</v>
      </c>
      <c r="H59" t="s">
        <v>140</v>
      </c>
      <c r="I59" t="s">
        <v>423</v>
      </c>
      <c r="J59" t="s">
        <v>142</v>
      </c>
      <c r="K59" t="s">
        <v>424</v>
      </c>
      <c r="L59" t="s">
        <v>112</v>
      </c>
      <c r="M59" t="s">
        <v>1918</v>
      </c>
      <c r="N59" t="s">
        <v>1919</v>
      </c>
      <c r="P59" s="25">
        <v>1</v>
      </c>
      <c r="Q59" s="33">
        <v>532013</v>
      </c>
      <c r="R59" s="25">
        <v>0</v>
      </c>
      <c r="S59" s="24" t="s">
        <v>12</v>
      </c>
      <c r="T59" s="25"/>
      <c r="U59" s="41">
        <v>252</v>
      </c>
      <c r="V59" s="41">
        <v>1</v>
      </c>
      <c r="W59" s="105"/>
      <c r="X59" s="67"/>
    </row>
    <row r="60" spans="1:24" x14ac:dyDescent="0.45">
      <c r="A60" s="38">
        <v>60</v>
      </c>
      <c r="B60" t="s">
        <v>451</v>
      </c>
      <c r="C60" t="s">
        <v>452</v>
      </c>
      <c r="D60" t="s">
        <v>146</v>
      </c>
      <c r="E60" t="s">
        <v>147</v>
      </c>
      <c r="F60" t="s">
        <v>1978</v>
      </c>
      <c r="G60" t="s">
        <v>453</v>
      </c>
      <c r="H60" t="s">
        <v>140</v>
      </c>
      <c r="I60" t="s">
        <v>452</v>
      </c>
      <c r="J60" t="s">
        <v>142</v>
      </c>
      <c r="K60" t="s">
        <v>454</v>
      </c>
      <c r="L60" t="s">
        <v>109</v>
      </c>
      <c r="M60" t="s">
        <v>110</v>
      </c>
      <c r="N60" t="s">
        <v>1922</v>
      </c>
      <c r="P60" s="25">
        <v>877</v>
      </c>
      <c r="Q60" s="33">
        <v>3667388</v>
      </c>
      <c r="R60" s="25">
        <v>20</v>
      </c>
      <c r="S60" s="24" t="s">
        <v>8</v>
      </c>
      <c r="T60" s="25"/>
      <c r="U60" s="41">
        <v>6666</v>
      </c>
      <c r="V60" s="41">
        <v>546</v>
      </c>
      <c r="W60" s="105"/>
      <c r="X60" s="67"/>
    </row>
    <row r="61" spans="1:24" x14ac:dyDescent="0.45">
      <c r="A61" s="38">
        <v>61</v>
      </c>
      <c r="B61" t="s">
        <v>455</v>
      </c>
      <c r="C61" t="s">
        <v>456</v>
      </c>
      <c r="D61" t="s">
        <v>146</v>
      </c>
      <c r="E61" t="s">
        <v>147</v>
      </c>
      <c r="F61" t="s">
        <v>457</v>
      </c>
      <c r="G61" t="s">
        <v>458</v>
      </c>
      <c r="H61" t="s">
        <v>140</v>
      </c>
      <c r="I61" t="s">
        <v>456</v>
      </c>
      <c r="J61" t="s">
        <v>142</v>
      </c>
      <c r="K61" t="s">
        <v>459</v>
      </c>
      <c r="L61" t="s">
        <v>115</v>
      </c>
      <c r="M61" t="s">
        <v>116</v>
      </c>
      <c r="N61" t="s">
        <v>1913</v>
      </c>
      <c r="P61" s="25">
        <v>161</v>
      </c>
      <c r="Q61" s="33">
        <v>898558</v>
      </c>
      <c r="R61" s="25">
        <v>6</v>
      </c>
      <c r="S61" s="24" t="s">
        <v>8</v>
      </c>
      <c r="T61" s="25"/>
      <c r="U61" s="41">
        <v>3382</v>
      </c>
      <c r="V61" s="41">
        <v>167</v>
      </c>
      <c r="W61" s="105"/>
      <c r="X61" s="67"/>
    </row>
    <row r="62" spans="1:24" x14ac:dyDescent="0.45">
      <c r="A62" s="38">
        <v>62</v>
      </c>
      <c r="B62" t="s">
        <v>460</v>
      </c>
      <c r="C62" t="s">
        <v>299</v>
      </c>
      <c r="D62" t="s">
        <v>146</v>
      </c>
      <c r="E62" t="s">
        <v>147</v>
      </c>
      <c r="F62" t="s">
        <v>461</v>
      </c>
      <c r="G62" t="s">
        <v>1979</v>
      </c>
      <c r="H62" t="s">
        <v>140</v>
      </c>
      <c r="I62" t="s">
        <v>299</v>
      </c>
      <c r="J62" t="s">
        <v>142</v>
      </c>
      <c r="K62" t="s">
        <v>462</v>
      </c>
      <c r="L62" t="s">
        <v>97</v>
      </c>
      <c r="M62" t="s">
        <v>98</v>
      </c>
      <c r="N62" t="s">
        <v>1912</v>
      </c>
      <c r="P62" s="25">
        <v>548</v>
      </c>
      <c r="Q62" s="33">
        <v>7957907</v>
      </c>
      <c r="R62" s="25">
        <v>151</v>
      </c>
      <c r="S62" s="24" t="s">
        <v>8</v>
      </c>
      <c r="T62" s="25"/>
      <c r="U62" s="41">
        <v>6240</v>
      </c>
      <c r="V62" s="41">
        <v>390</v>
      </c>
      <c r="W62" s="105"/>
      <c r="X62" s="67"/>
    </row>
    <row r="63" spans="1:24" x14ac:dyDescent="0.45">
      <c r="A63" s="38">
        <v>63</v>
      </c>
      <c r="B63" t="s">
        <v>463</v>
      </c>
      <c r="C63" t="s">
        <v>357</v>
      </c>
      <c r="D63" t="s">
        <v>146</v>
      </c>
      <c r="E63" t="s">
        <v>147</v>
      </c>
      <c r="F63" t="s">
        <v>464</v>
      </c>
      <c r="G63" t="s">
        <v>465</v>
      </c>
      <c r="H63" t="s">
        <v>140</v>
      </c>
      <c r="I63" t="s">
        <v>357</v>
      </c>
      <c r="J63" t="s">
        <v>142</v>
      </c>
      <c r="K63" t="s">
        <v>358</v>
      </c>
      <c r="L63" t="s">
        <v>106</v>
      </c>
      <c r="M63" t="s">
        <v>107</v>
      </c>
      <c r="N63" t="s">
        <v>1920</v>
      </c>
      <c r="P63" s="25">
        <v>83</v>
      </c>
      <c r="Q63" s="33">
        <v>929679</v>
      </c>
      <c r="R63" s="25">
        <v>12</v>
      </c>
      <c r="S63" s="24" t="s">
        <v>8</v>
      </c>
      <c r="T63" s="25"/>
      <c r="U63" s="41">
        <v>3181</v>
      </c>
      <c r="V63" s="41">
        <v>75</v>
      </c>
      <c r="W63" s="105"/>
      <c r="X63" s="67"/>
    </row>
    <row r="64" spans="1:24" x14ac:dyDescent="0.45">
      <c r="A64" s="38">
        <v>64</v>
      </c>
      <c r="B64" t="s">
        <v>466</v>
      </c>
      <c r="C64" t="s">
        <v>467</v>
      </c>
      <c r="D64" t="s">
        <v>136</v>
      </c>
      <c r="E64" t="s">
        <v>137</v>
      </c>
      <c r="F64" t="s">
        <v>468</v>
      </c>
      <c r="G64" t="s">
        <v>469</v>
      </c>
      <c r="H64" t="s">
        <v>140</v>
      </c>
      <c r="I64" t="s">
        <v>470</v>
      </c>
      <c r="J64" t="s">
        <v>142</v>
      </c>
      <c r="K64" t="s">
        <v>471</v>
      </c>
      <c r="L64" t="s">
        <v>106</v>
      </c>
      <c r="M64" t="s">
        <v>107</v>
      </c>
      <c r="N64" t="s">
        <v>1920</v>
      </c>
      <c r="P64" s="25">
        <v>1</v>
      </c>
      <c r="Q64" s="33">
        <v>194173</v>
      </c>
      <c r="R64" s="25">
        <v>0</v>
      </c>
      <c r="S64" s="24" t="s">
        <v>12</v>
      </c>
      <c r="T64" s="25"/>
      <c r="U64" s="41">
        <v>252</v>
      </c>
      <c r="V64" s="41">
        <v>1</v>
      </c>
      <c r="W64" s="105"/>
      <c r="X64" s="67"/>
    </row>
    <row r="65" spans="1:24" x14ac:dyDescent="0.45">
      <c r="A65" s="38">
        <v>65</v>
      </c>
      <c r="B65" t="s">
        <v>472</v>
      </c>
      <c r="C65" t="s">
        <v>473</v>
      </c>
      <c r="D65" t="s">
        <v>146</v>
      </c>
      <c r="E65" t="s">
        <v>147</v>
      </c>
      <c r="F65" t="s">
        <v>474</v>
      </c>
      <c r="G65" t="s">
        <v>475</v>
      </c>
      <c r="H65" t="s">
        <v>140</v>
      </c>
      <c r="I65" t="s">
        <v>476</v>
      </c>
      <c r="J65" t="s">
        <v>142</v>
      </c>
      <c r="K65" t="s">
        <v>471</v>
      </c>
      <c r="L65" t="s">
        <v>109</v>
      </c>
      <c r="M65" t="s">
        <v>110</v>
      </c>
      <c r="N65" t="s">
        <v>1922</v>
      </c>
      <c r="P65" s="25">
        <v>17</v>
      </c>
      <c r="Q65" s="33">
        <v>952943</v>
      </c>
      <c r="R65" s="25">
        <v>1</v>
      </c>
      <c r="S65" s="24" t="s">
        <v>12</v>
      </c>
      <c r="T65" s="25"/>
      <c r="U65" s="41">
        <v>623</v>
      </c>
      <c r="V65" s="41">
        <v>13</v>
      </c>
      <c r="W65" s="105"/>
      <c r="X65" s="67"/>
    </row>
    <row r="66" spans="1:24" x14ac:dyDescent="0.45">
      <c r="A66" s="38">
        <v>66</v>
      </c>
      <c r="B66" t="s">
        <v>477</v>
      </c>
      <c r="C66" t="s">
        <v>478</v>
      </c>
      <c r="D66" t="s">
        <v>146</v>
      </c>
      <c r="E66" t="s">
        <v>147</v>
      </c>
      <c r="F66" t="s">
        <v>479</v>
      </c>
      <c r="G66" t="s">
        <v>480</v>
      </c>
      <c r="H66" t="s">
        <v>140</v>
      </c>
      <c r="I66" t="s">
        <v>478</v>
      </c>
      <c r="J66" t="s">
        <v>142</v>
      </c>
      <c r="K66" t="s">
        <v>481</v>
      </c>
      <c r="L66" t="s">
        <v>184</v>
      </c>
      <c r="M66" t="s">
        <v>185</v>
      </c>
      <c r="N66" t="s">
        <v>1914</v>
      </c>
      <c r="P66" s="25">
        <v>18</v>
      </c>
      <c r="Q66" s="33">
        <v>170448</v>
      </c>
      <c r="R66" s="25">
        <v>0</v>
      </c>
      <c r="S66" s="24" t="s">
        <v>8</v>
      </c>
      <c r="T66" s="25"/>
      <c r="U66" s="41">
        <v>589</v>
      </c>
      <c r="V66" s="41">
        <v>11</v>
      </c>
      <c r="W66" s="105"/>
      <c r="X66" s="67"/>
    </row>
    <row r="67" spans="1:24" x14ac:dyDescent="0.45">
      <c r="A67" s="38">
        <v>67</v>
      </c>
      <c r="B67" t="s">
        <v>482</v>
      </c>
      <c r="C67" t="s">
        <v>483</v>
      </c>
      <c r="D67" t="s">
        <v>146</v>
      </c>
      <c r="E67" t="s">
        <v>147</v>
      </c>
      <c r="F67" t="s">
        <v>484</v>
      </c>
      <c r="G67" t="s">
        <v>485</v>
      </c>
      <c r="H67" t="s">
        <v>140</v>
      </c>
      <c r="I67" t="s">
        <v>483</v>
      </c>
      <c r="J67" t="s">
        <v>142</v>
      </c>
      <c r="K67" t="s">
        <v>486</v>
      </c>
      <c r="L67" t="s">
        <v>184</v>
      </c>
      <c r="M67" t="s">
        <v>185</v>
      </c>
      <c r="N67" t="s">
        <v>1914</v>
      </c>
      <c r="P67" s="25">
        <v>20</v>
      </c>
      <c r="Q67" s="33">
        <v>1242609</v>
      </c>
      <c r="R67" s="25">
        <v>3</v>
      </c>
      <c r="S67" s="24" t="s">
        <v>8</v>
      </c>
      <c r="T67" s="25"/>
      <c r="U67" s="41">
        <v>1456</v>
      </c>
      <c r="V67" s="41">
        <v>21</v>
      </c>
      <c r="W67" s="105"/>
      <c r="X67" s="67"/>
    </row>
    <row r="68" spans="1:24" x14ac:dyDescent="0.45">
      <c r="A68" s="38">
        <v>68</v>
      </c>
      <c r="B68" t="s">
        <v>487</v>
      </c>
      <c r="C68" t="s">
        <v>488</v>
      </c>
      <c r="D68" t="s">
        <v>146</v>
      </c>
      <c r="E68" t="s">
        <v>147</v>
      </c>
      <c r="F68" t="s">
        <v>489</v>
      </c>
      <c r="G68" t="s">
        <v>490</v>
      </c>
      <c r="H68" t="s">
        <v>491</v>
      </c>
      <c r="I68" t="s">
        <v>492</v>
      </c>
      <c r="J68" t="s">
        <v>142</v>
      </c>
      <c r="K68" t="s">
        <v>493</v>
      </c>
      <c r="L68" t="s">
        <v>97</v>
      </c>
      <c r="M68" t="s">
        <v>98</v>
      </c>
      <c r="N68" t="s">
        <v>1912</v>
      </c>
      <c r="P68" s="25">
        <v>5</v>
      </c>
      <c r="Q68" s="33">
        <v>2576425</v>
      </c>
      <c r="R68" s="25">
        <v>9</v>
      </c>
      <c r="S68" s="24" t="s">
        <v>8</v>
      </c>
      <c r="T68" s="25"/>
      <c r="U68" s="41">
        <v>1469</v>
      </c>
      <c r="V68" s="41">
        <v>8</v>
      </c>
      <c r="W68" s="105"/>
      <c r="X68" s="67"/>
    </row>
    <row r="69" spans="1:24" x14ac:dyDescent="0.45">
      <c r="A69" s="38">
        <v>69</v>
      </c>
      <c r="B69" t="s">
        <v>494</v>
      </c>
      <c r="C69" t="s">
        <v>495</v>
      </c>
      <c r="D69" t="s">
        <v>146</v>
      </c>
      <c r="E69" t="s">
        <v>147</v>
      </c>
      <c r="F69" t="s">
        <v>496</v>
      </c>
      <c r="G69" t="s">
        <v>497</v>
      </c>
      <c r="H69" t="s">
        <v>140</v>
      </c>
      <c r="I69" t="s">
        <v>495</v>
      </c>
      <c r="J69" t="s">
        <v>142</v>
      </c>
      <c r="K69" t="s">
        <v>498</v>
      </c>
      <c r="L69" t="s">
        <v>112</v>
      </c>
      <c r="M69" t="s">
        <v>1918</v>
      </c>
      <c r="N69" t="s">
        <v>1919</v>
      </c>
      <c r="P69" s="25">
        <v>202</v>
      </c>
      <c r="Q69" s="33">
        <v>1428108</v>
      </c>
      <c r="R69" s="25">
        <v>20</v>
      </c>
      <c r="S69" s="24" t="s">
        <v>8</v>
      </c>
      <c r="T69" s="25"/>
      <c r="U69" s="41">
        <v>4780</v>
      </c>
      <c r="V69" s="41">
        <v>202</v>
      </c>
      <c r="W69" s="105"/>
      <c r="X69" s="67"/>
    </row>
    <row r="70" spans="1:24" x14ac:dyDescent="0.45">
      <c r="A70" s="38">
        <v>70</v>
      </c>
      <c r="B70" t="s">
        <v>499</v>
      </c>
      <c r="C70" t="s">
        <v>500</v>
      </c>
      <c r="D70" t="s">
        <v>146</v>
      </c>
      <c r="E70" t="s">
        <v>147</v>
      </c>
      <c r="F70" t="s">
        <v>1980</v>
      </c>
      <c r="G70" t="s">
        <v>1981</v>
      </c>
      <c r="H70" t="s">
        <v>1982</v>
      </c>
      <c r="I70" t="s">
        <v>500</v>
      </c>
      <c r="J70" t="s">
        <v>142</v>
      </c>
      <c r="K70" t="s">
        <v>501</v>
      </c>
      <c r="L70" t="s">
        <v>109</v>
      </c>
      <c r="M70" t="s">
        <v>110</v>
      </c>
      <c r="N70" t="s">
        <v>1922</v>
      </c>
      <c r="P70" s="25">
        <v>2191</v>
      </c>
      <c r="Q70" s="33">
        <v>20732065</v>
      </c>
      <c r="R70" s="25">
        <v>336</v>
      </c>
      <c r="S70" s="24" t="s">
        <v>8</v>
      </c>
      <c r="T70" s="25"/>
      <c r="U70" s="41">
        <v>6001</v>
      </c>
      <c r="V70" s="41">
        <v>2123</v>
      </c>
      <c r="W70" s="105"/>
      <c r="X70" s="67"/>
    </row>
    <row r="71" spans="1:24" x14ac:dyDescent="0.45">
      <c r="A71" s="38">
        <v>71</v>
      </c>
      <c r="B71" s="32" t="s">
        <v>1963</v>
      </c>
      <c r="C71" t="s">
        <v>1964</v>
      </c>
      <c r="D71" t="s">
        <v>146</v>
      </c>
      <c r="E71" t="s">
        <v>147</v>
      </c>
      <c r="F71" t="s">
        <v>502</v>
      </c>
      <c r="G71" t="s">
        <v>1983</v>
      </c>
      <c r="H71" t="s">
        <v>140</v>
      </c>
      <c r="I71" t="s">
        <v>2036</v>
      </c>
      <c r="J71" t="s">
        <v>142</v>
      </c>
      <c r="K71" t="s">
        <v>2039</v>
      </c>
      <c r="L71" t="s">
        <v>184</v>
      </c>
      <c r="M71" t="s">
        <v>185</v>
      </c>
      <c r="N71" t="s">
        <v>1914</v>
      </c>
      <c r="P71" s="25"/>
      <c r="Q71" s="33">
        <v>177018</v>
      </c>
      <c r="R71" s="25">
        <v>0</v>
      </c>
      <c r="T71" s="25"/>
      <c r="U71" s="41">
        <v>102</v>
      </c>
      <c r="V71" s="41">
        <v>0</v>
      </c>
      <c r="W71" s="105"/>
      <c r="X71" s="67"/>
    </row>
    <row r="72" spans="1:24" x14ac:dyDescent="0.45">
      <c r="A72" s="38">
        <v>72</v>
      </c>
      <c r="B72" t="s">
        <v>503</v>
      </c>
      <c r="C72" t="s">
        <v>504</v>
      </c>
      <c r="D72" t="s">
        <v>146</v>
      </c>
      <c r="E72" t="s">
        <v>147</v>
      </c>
      <c r="F72" t="s">
        <v>1984</v>
      </c>
      <c r="G72" t="s">
        <v>505</v>
      </c>
      <c r="H72" t="s">
        <v>140</v>
      </c>
      <c r="I72" t="s">
        <v>504</v>
      </c>
      <c r="J72" t="s">
        <v>142</v>
      </c>
      <c r="K72" t="s">
        <v>506</v>
      </c>
      <c r="L72" t="s">
        <v>100</v>
      </c>
      <c r="M72" t="s">
        <v>101</v>
      </c>
      <c r="N72" t="s">
        <v>1921</v>
      </c>
      <c r="P72" s="25">
        <v>453</v>
      </c>
      <c r="Q72" s="33">
        <v>22330824</v>
      </c>
      <c r="R72" s="25">
        <v>90</v>
      </c>
      <c r="S72" s="24" t="s">
        <v>8</v>
      </c>
      <c r="T72" s="25"/>
      <c r="U72" s="41">
        <v>6687</v>
      </c>
      <c r="V72" s="41">
        <v>405</v>
      </c>
      <c r="W72" s="105"/>
      <c r="X72" s="67"/>
    </row>
    <row r="73" spans="1:24" x14ac:dyDescent="0.45">
      <c r="A73" s="38">
        <v>73</v>
      </c>
      <c r="B73" t="s">
        <v>507</v>
      </c>
      <c r="C73" t="s">
        <v>508</v>
      </c>
      <c r="D73" t="s">
        <v>136</v>
      </c>
      <c r="E73" t="s">
        <v>137</v>
      </c>
      <c r="F73" t="s">
        <v>1985</v>
      </c>
      <c r="G73" t="s">
        <v>509</v>
      </c>
      <c r="H73" t="s">
        <v>140</v>
      </c>
      <c r="I73" t="s">
        <v>510</v>
      </c>
      <c r="J73" t="s">
        <v>142</v>
      </c>
      <c r="K73" t="s">
        <v>511</v>
      </c>
      <c r="L73" t="s">
        <v>115</v>
      </c>
      <c r="M73" t="s">
        <v>116</v>
      </c>
      <c r="N73" t="s">
        <v>1913</v>
      </c>
      <c r="P73" s="25">
        <v>10</v>
      </c>
      <c r="Q73" s="33">
        <v>458302</v>
      </c>
      <c r="R73" s="25">
        <v>0</v>
      </c>
      <c r="S73" s="24" t="s">
        <v>8</v>
      </c>
      <c r="T73" s="25"/>
      <c r="U73" s="41">
        <v>399</v>
      </c>
      <c r="V73" s="41">
        <v>15</v>
      </c>
      <c r="W73" s="105"/>
      <c r="X73" s="67"/>
    </row>
    <row r="74" spans="1:24" x14ac:dyDescent="0.45">
      <c r="A74" s="38">
        <v>74</v>
      </c>
      <c r="B74" t="s">
        <v>512</v>
      </c>
      <c r="C74" t="s">
        <v>513</v>
      </c>
      <c r="D74" t="s">
        <v>136</v>
      </c>
      <c r="E74" t="s">
        <v>137</v>
      </c>
      <c r="F74" t="s">
        <v>514</v>
      </c>
      <c r="G74" t="s">
        <v>515</v>
      </c>
      <c r="H74" t="s">
        <v>167</v>
      </c>
      <c r="I74" t="s">
        <v>362</v>
      </c>
      <c r="J74" t="s">
        <v>142</v>
      </c>
      <c r="K74" t="s">
        <v>363</v>
      </c>
      <c r="L74" t="s">
        <v>109</v>
      </c>
      <c r="M74" t="s">
        <v>110</v>
      </c>
      <c r="N74" t="s">
        <v>1922</v>
      </c>
      <c r="P74" s="25">
        <v>37</v>
      </c>
      <c r="Q74" s="33">
        <v>2911349</v>
      </c>
      <c r="R74" s="25">
        <v>8</v>
      </c>
      <c r="S74" s="24" t="s">
        <v>12</v>
      </c>
      <c r="T74" s="25"/>
      <c r="U74" s="41">
        <v>284</v>
      </c>
      <c r="V74" s="41">
        <v>68</v>
      </c>
      <c r="W74" s="105"/>
      <c r="X74" s="67"/>
    </row>
    <row r="75" spans="1:24" x14ac:dyDescent="0.45">
      <c r="A75" s="38">
        <v>75</v>
      </c>
      <c r="B75" t="s">
        <v>516</v>
      </c>
      <c r="C75" t="s">
        <v>517</v>
      </c>
      <c r="D75" t="s">
        <v>146</v>
      </c>
      <c r="E75" t="s">
        <v>147</v>
      </c>
      <c r="F75" t="s">
        <v>1539</v>
      </c>
      <c r="G75" t="s">
        <v>518</v>
      </c>
      <c r="H75" t="s">
        <v>140</v>
      </c>
      <c r="I75" t="s">
        <v>517</v>
      </c>
      <c r="J75" t="s">
        <v>142</v>
      </c>
      <c r="K75" t="s">
        <v>519</v>
      </c>
      <c r="L75" t="s">
        <v>115</v>
      </c>
      <c r="M75" t="s">
        <v>116</v>
      </c>
      <c r="N75" t="s">
        <v>1913</v>
      </c>
      <c r="P75" s="25">
        <v>0</v>
      </c>
      <c r="Q75" s="33">
        <v>177018</v>
      </c>
      <c r="R75" s="25">
        <v>0</v>
      </c>
      <c r="S75" s="24" t="s">
        <v>12</v>
      </c>
      <c r="T75" s="25"/>
      <c r="U75" s="41">
        <v>192</v>
      </c>
      <c r="V75" s="41">
        <v>0</v>
      </c>
      <c r="W75" s="105"/>
      <c r="X75" s="67"/>
    </row>
    <row r="76" spans="1:24" x14ac:dyDescent="0.45">
      <c r="A76" s="38">
        <v>76</v>
      </c>
      <c r="B76" t="s">
        <v>520</v>
      </c>
      <c r="C76" t="s">
        <v>521</v>
      </c>
      <c r="D76" t="s">
        <v>146</v>
      </c>
      <c r="E76" t="s">
        <v>147</v>
      </c>
      <c r="F76" t="s">
        <v>522</v>
      </c>
      <c r="G76" t="s">
        <v>523</v>
      </c>
      <c r="H76" t="s">
        <v>140</v>
      </c>
      <c r="I76" t="s">
        <v>521</v>
      </c>
      <c r="J76" t="s">
        <v>142</v>
      </c>
      <c r="K76" t="s">
        <v>524</v>
      </c>
      <c r="L76" t="s">
        <v>1915</v>
      </c>
      <c r="M76" t="s">
        <v>1916</v>
      </c>
      <c r="N76" t="s">
        <v>1917</v>
      </c>
      <c r="P76" s="25">
        <v>216</v>
      </c>
      <c r="Q76" s="33">
        <v>2130310</v>
      </c>
      <c r="R76" s="25">
        <v>14</v>
      </c>
      <c r="S76" s="24" t="s">
        <v>8</v>
      </c>
      <c r="T76" s="25"/>
      <c r="U76" s="41">
        <v>1813</v>
      </c>
      <c r="V76" s="41">
        <v>258</v>
      </c>
      <c r="W76" s="105"/>
      <c r="X76" s="67"/>
    </row>
    <row r="77" spans="1:24" x14ac:dyDescent="0.45">
      <c r="A77" s="38">
        <v>77</v>
      </c>
      <c r="B77" t="s">
        <v>525</v>
      </c>
      <c r="C77" t="s">
        <v>526</v>
      </c>
      <c r="D77" t="s">
        <v>136</v>
      </c>
      <c r="E77" t="s">
        <v>137</v>
      </c>
      <c r="F77" t="s">
        <v>527</v>
      </c>
      <c r="G77" t="s">
        <v>528</v>
      </c>
      <c r="H77" t="s">
        <v>140</v>
      </c>
      <c r="I77" t="s">
        <v>368</v>
      </c>
      <c r="J77" t="s">
        <v>142</v>
      </c>
      <c r="K77" t="s">
        <v>529</v>
      </c>
      <c r="L77" t="s">
        <v>109</v>
      </c>
      <c r="M77" t="s">
        <v>110</v>
      </c>
      <c r="N77" t="s">
        <v>1922</v>
      </c>
      <c r="P77" s="25">
        <v>23</v>
      </c>
      <c r="Q77" s="33">
        <v>2016415</v>
      </c>
      <c r="R77" s="25">
        <v>18</v>
      </c>
      <c r="S77" s="24" t="s">
        <v>8</v>
      </c>
      <c r="T77" s="25"/>
      <c r="U77" s="41">
        <v>328</v>
      </c>
      <c r="V77" s="41">
        <v>34</v>
      </c>
      <c r="W77" s="105"/>
      <c r="X77" s="67"/>
    </row>
    <row r="78" spans="1:24" x14ac:dyDescent="0.45">
      <c r="A78" s="38">
        <v>78</v>
      </c>
      <c r="B78" t="s">
        <v>530</v>
      </c>
      <c r="C78" t="s">
        <v>531</v>
      </c>
      <c r="D78" t="s">
        <v>146</v>
      </c>
      <c r="E78" t="s">
        <v>147</v>
      </c>
      <c r="F78" t="s">
        <v>1986</v>
      </c>
      <c r="G78" t="s">
        <v>532</v>
      </c>
      <c r="H78" t="s">
        <v>140</v>
      </c>
      <c r="I78" t="s">
        <v>531</v>
      </c>
      <c r="J78" t="s">
        <v>142</v>
      </c>
      <c r="K78" t="s">
        <v>533</v>
      </c>
      <c r="L78" t="s">
        <v>106</v>
      </c>
      <c r="M78" t="s">
        <v>107</v>
      </c>
      <c r="N78" t="s">
        <v>1920</v>
      </c>
      <c r="P78" s="25">
        <v>4</v>
      </c>
      <c r="Q78" s="33">
        <v>390890</v>
      </c>
      <c r="R78" s="25">
        <v>0</v>
      </c>
      <c r="S78" s="24" t="s">
        <v>8</v>
      </c>
      <c r="T78" s="25"/>
      <c r="U78" s="41">
        <v>1426</v>
      </c>
      <c r="V78" s="41">
        <v>1</v>
      </c>
      <c r="W78" s="105"/>
      <c r="X78" s="67"/>
    </row>
    <row r="79" spans="1:24" x14ac:dyDescent="0.45">
      <c r="A79" s="38">
        <v>79</v>
      </c>
      <c r="B79" t="s">
        <v>534</v>
      </c>
      <c r="C79" t="s">
        <v>535</v>
      </c>
      <c r="D79" t="s">
        <v>136</v>
      </c>
      <c r="E79" t="s">
        <v>137</v>
      </c>
      <c r="F79" t="s">
        <v>536</v>
      </c>
      <c r="G79" t="s">
        <v>537</v>
      </c>
      <c r="H79" t="s">
        <v>140</v>
      </c>
      <c r="I79" t="s">
        <v>538</v>
      </c>
      <c r="J79" t="s">
        <v>142</v>
      </c>
      <c r="K79" t="s">
        <v>539</v>
      </c>
      <c r="L79" t="s">
        <v>115</v>
      </c>
      <c r="M79" t="s">
        <v>116</v>
      </c>
      <c r="N79" t="s">
        <v>1913</v>
      </c>
      <c r="P79" s="25">
        <v>220</v>
      </c>
      <c r="Q79" s="33">
        <v>2270750</v>
      </c>
      <c r="R79" s="25">
        <v>0</v>
      </c>
      <c r="S79" s="24" t="s">
        <v>8</v>
      </c>
      <c r="T79" s="25"/>
      <c r="U79" s="41">
        <v>1018</v>
      </c>
      <c r="V79" s="41">
        <v>262</v>
      </c>
      <c r="W79" s="105"/>
      <c r="X79" s="67"/>
    </row>
    <row r="80" spans="1:24" x14ac:dyDescent="0.45">
      <c r="A80" s="38">
        <v>80</v>
      </c>
      <c r="B80" t="s">
        <v>540</v>
      </c>
      <c r="C80" t="s">
        <v>541</v>
      </c>
      <c r="D80" t="s">
        <v>136</v>
      </c>
      <c r="E80" t="s">
        <v>137</v>
      </c>
      <c r="F80" t="s">
        <v>1987</v>
      </c>
      <c r="G80" t="s">
        <v>542</v>
      </c>
      <c r="H80" t="s">
        <v>140</v>
      </c>
      <c r="I80" t="s">
        <v>299</v>
      </c>
      <c r="J80" t="s">
        <v>142</v>
      </c>
      <c r="K80" t="s">
        <v>462</v>
      </c>
      <c r="L80" t="s">
        <v>184</v>
      </c>
      <c r="M80" t="s">
        <v>185</v>
      </c>
      <c r="N80" t="s">
        <v>1914</v>
      </c>
      <c r="P80" s="25">
        <v>13</v>
      </c>
      <c r="Q80" s="33">
        <v>665926</v>
      </c>
      <c r="R80" s="25">
        <v>4</v>
      </c>
      <c r="S80" s="24" t="s">
        <v>12</v>
      </c>
      <c r="T80" s="25"/>
      <c r="U80" s="41">
        <v>306</v>
      </c>
      <c r="V80" s="41">
        <v>18</v>
      </c>
      <c r="W80" s="105"/>
      <c r="X80" s="67"/>
    </row>
    <row r="81" spans="1:24" x14ac:dyDescent="0.45">
      <c r="A81" s="38">
        <v>81</v>
      </c>
      <c r="B81" t="s">
        <v>543</v>
      </c>
      <c r="C81" t="s">
        <v>544</v>
      </c>
      <c r="D81" t="s">
        <v>136</v>
      </c>
      <c r="E81" t="s">
        <v>137</v>
      </c>
      <c r="F81" t="s">
        <v>545</v>
      </c>
      <c r="G81" t="s">
        <v>546</v>
      </c>
      <c r="H81" t="s">
        <v>140</v>
      </c>
      <c r="I81" t="s">
        <v>547</v>
      </c>
      <c r="J81" t="s">
        <v>142</v>
      </c>
      <c r="K81" t="s">
        <v>548</v>
      </c>
      <c r="L81" t="s">
        <v>1909</v>
      </c>
      <c r="M81" t="s">
        <v>1910</v>
      </c>
      <c r="N81" t="s">
        <v>1911</v>
      </c>
      <c r="P81" s="25">
        <v>74</v>
      </c>
      <c r="Q81" s="33">
        <v>1222242</v>
      </c>
      <c r="R81" s="25">
        <v>0</v>
      </c>
      <c r="S81" s="24" t="s">
        <v>8</v>
      </c>
      <c r="T81" s="25"/>
      <c r="U81" s="41">
        <v>366</v>
      </c>
      <c r="V81" s="41">
        <v>77</v>
      </c>
      <c r="W81" s="105"/>
      <c r="X81" s="67"/>
    </row>
    <row r="82" spans="1:24" x14ac:dyDescent="0.45">
      <c r="A82" s="38">
        <v>82</v>
      </c>
      <c r="B82" t="s">
        <v>549</v>
      </c>
      <c r="C82" t="s">
        <v>550</v>
      </c>
      <c r="D82" t="s">
        <v>136</v>
      </c>
      <c r="E82" t="s">
        <v>137</v>
      </c>
      <c r="F82" t="s">
        <v>545</v>
      </c>
      <c r="G82" t="s">
        <v>546</v>
      </c>
      <c r="H82" t="s">
        <v>140</v>
      </c>
      <c r="I82" t="s">
        <v>547</v>
      </c>
      <c r="J82" t="s">
        <v>142</v>
      </c>
      <c r="K82" t="s">
        <v>548</v>
      </c>
      <c r="L82" t="s">
        <v>1909</v>
      </c>
      <c r="M82" t="s">
        <v>1910</v>
      </c>
      <c r="N82" t="s">
        <v>1911</v>
      </c>
      <c r="P82" s="25">
        <v>121</v>
      </c>
      <c r="Q82" s="33">
        <v>1116832</v>
      </c>
      <c r="R82" s="25">
        <v>0</v>
      </c>
      <c r="S82" s="24" t="s">
        <v>12</v>
      </c>
      <c r="T82" s="25"/>
      <c r="U82" s="41">
        <v>368</v>
      </c>
      <c r="V82" s="41">
        <v>96</v>
      </c>
      <c r="W82" s="105"/>
      <c r="X82" s="67"/>
    </row>
    <row r="83" spans="1:24" x14ac:dyDescent="0.45">
      <c r="A83" s="38">
        <v>83</v>
      </c>
      <c r="B83" t="s">
        <v>551</v>
      </c>
      <c r="C83" t="s">
        <v>552</v>
      </c>
      <c r="D83" t="s">
        <v>136</v>
      </c>
      <c r="E83" t="s">
        <v>137</v>
      </c>
      <c r="F83" t="s">
        <v>545</v>
      </c>
      <c r="G83" t="s">
        <v>546</v>
      </c>
      <c r="H83" t="s">
        <v>140</v>
      </c>
      <c r="I83" t="s">
        <v>547</v>
      </c>
      <c r="J83" t="s">
        <v>142</v>
      </c>
      <c r="K83" t="s">
        <v>548</v>
      </c>
      <c r="L83" t="s">
        <v>1909</v>
      </c>
      <c r="M83" t="s">
        <v>1910</v>
      </c>
      <c r="N83" t="s">
        <v>1911</v>
      </c>
      <c r="P83" s="25">
        <v>80</v>
      </c>
      <c r="Q83" s="33">
        <v>1139810</v>
      </c>
      <c r="R83" s="25">
        <v>0</v>
      </c>
      <c r="S83" s="24" t="s">
        <v>12</v>
      </c>
      <c r="T83" s="25"/>
      <c r="U83" s="41">
        <v>367</v>
      </c>
      <c r="V83" s="41">
        <v>82</v>
      </c>
      <c r="W83" s="105"/>
      <c r="X83" s="67"/>
    </row>
    <row r="84" spans="1:24" x14ac:dyDescent="0.45">
      <c r="A84" s="38">
        <v>84</v>
      </c>
      <c r="B84" t="s">
        <v>553</v>
      </c>
      <c r="C84" t="s">
        <v>554</v>
      </c>
      <c r="D84" t="s">
        <v>146</v>
      </c>
      <c r="E84" t="s">
        <v>147</v>
      </c>
      <c r="F84" t="s">
        <v>555</v>
      </c>
      <c r="G84" t="s">
        <v>556</v>
      </c>
      <c r="H84" t="s">
        <v>140</v>
      </c>
      <c r="I84" t="s">
        <v>554</v>
      </c>
      <c r="J84" t="s">
        <v>142</v>
      </c>
      <c r="K84" t="s">
        <v>557</v>
      </c>
      <c r="L84" t="s">
        <v>184</v>
      </c>
      <c r="M84" t="s">
        <v>185</v>
      </c>
      <c r="N84" t="s">
        <v>1914</v>
      </c>
      <c r="P84" s="25">
        <v>55</v>
      </c>
      <c r="Q84" s="33">
        <v>995840</v>
      </c>
      <c r="R84" s="25">
        <v>1</v>
      </c>
      <c r="S84" s="24" t="s">
        <v>8</v>
      </c>
      <c r="T84" s="25"/>
      <c r="U84" s="41">
        <v>1982</v>
      </c>
      <c r="V84" s="41">
        <v>43</v>
      </c>
      <c r="W84" s="105"/>
      <c r="X84" s="67"/>
    </row>
    <row r="85" spans="1:24" x14ac:dyDescent="0.45">
      <c r="A85" s="38">
        <v>85</v>
      </c>
      <c r="B85" t="s">
        <v>558</v>
      </c>
      <c r="C85" t="s">
        <v>559</v>
      </c>
      <c r="D85" t="s">
        <v>146</v>
      </c>
      <c r="E85" t="s">
        <v>147</v>
      </c>
      <c r="F85" t="s">
        <v>555</v>
      </c>
      <c r="G85" t="s">
        <v>556</v>
      </c>
      <c r="H85" t="s">
        <v>140</v>
      </c>
      <c r="I85" t="s">
        <v>554</v>
      </c>
      <c r="J85" t="s">
        <v>142</v>
      </c>
      <c r="K85" t="s">
        <v>557</v>
      </c>
      <c r="L85" t="s">
        <v>184</v>
      </c>
      <c r="M85" t="s">
        <v>185</v>
      </c>
      <c r="N85" t="s">
        <v>1914</v>
      </c>
      <c r="P85" s="25">
        <v>6</v>
      </c>
      <c r="Q85" s="33">
        <v>193025</v>
      </c>
      <c r="R85" s="25">
        <v>0</v>
      </c>
      <c r="S85" s="24" t="s">
        <v>8</v>
      </c>
      <c r="T85" s="25"/>
      <c r="U85" s="41">
        <v>1332</v>
      </c>
      <c r="V85" s="41">
        <v>4</v>
      </c>
      <c r="W85" s="105"/>
      <c r="X85" s="67"/>
    </row>
    <row r="86" spans="1:24" x14ac:dyDescent="0.45">
      <c r="A86" s="38">
        <v>86</v>
      </c>
      <c r="B86" t="s">
        <v>560</v>
      </c>
      <c r="C86" t="s">
        <v>561</v>
      </c>
      <c r="D86" t="s">
        <v>136</v>
      </c>
      <c r="E86" t="s">
        <v>137</v>
      </c>
      <c r="F86" t="s">
        <v>562</v>
      </c>
      <c r="G86" t="s">
        <v>563</v>
      </c>
      <c r="H86" t="s">
        <v>140</v>
      </c>
      <c r="I86" t="s">
        <v>368</v>
      </c>
      <c r="J86" t="s">
        <v>142</v>
      </c>
      <c r="K86" t="s">
        <v>529</v>
      </c>
      <c r="L86" t="s">
        <v>1915</v>
      </c>
      <c r="M86" t="s">
        <v>1916</v>
      </c>
      <c r="N86" t="s">
        <v>1917</v>
      </c>
      <c r="P86" s="25">
        <v>72</v>
      </c>
      <c r="Q86" s="33">
        <v>2402137</v>
      </c>
      <c r="R86" s="25">
        <v>4</v>
      </c>
      <c r="S86" s="24" t="s">
        <v>12</v>
      </c>
      <c r="T86" s="25"/>
      <c r="U86" s="41">
        <v>402</v>
      </c>
      <c r="V86" s="41">
        <v>68</v>
      </c>
      <c r="W86" s="105"/>
      <c r="X86" s="67"/>
    </row>
    <row r="87" spans="1:24" x14ac:dyDescent="0.45">
      <c r="A87" s="38">
        <v>87</v>
      </c>
      <c r="B87" s="32" t="s">
        <v>1938</v>
      </c>
      <c r="C87" t="s">
        <v>1939</v>
      </c>
      <c r="D87" t="s">
        <v>146</v>
      </c>
      <c r="E87" t="s">
        <v>147</v>
      </c>
      <c r="F87" t="s">
        <v>564</v>
      </c>
      <c r="G87" t="s">
        <v>565</v>
      </c>
      <c r="H87" t="s">
        <v>140</v>
      </c>
      <c r="I87" t="s">
        <v>566</v>
      </c>
      <c r="J87" t="s">
        <v>142</v>
      </c>
      <c r="K87" t="s">
        <v>567</v>
      </c>
      <c r="L87" t="s">
        <v>97</v>
      </c>
      <c r="M87" t="s">
        <v>98</v>
      </c>
      <c r="N87" t="s">
        <v>1912</v>
      </c>
      <c r="P87" s="25"/>
      <c r="Q87" s="33">
        <v>177018</v>
      </c>
      <c r="R87" s="25">
        <v>1</v>
      </c>
      <c r="T87" s="25"/>
      <c r="U87" s="41">
        <v>118</v>
      </c>
      <c r="V87" s="41">
        <v>0</v>
      </c>
      <c r="W87" s="105"/>
      <c r="X87" s="67"/>
    </row>
    <row r="88" spans="1:24" x14ac:dyDescent="0.45">
      <c r="A88" s="38">
        <v>88</v>
      </c>
      <c r="B88" t="s">
        <v>568</v>
      </c>
      <c r="C88" t="s">
        <v>569</v>
      </c>
      <c r="D88" t="s">
        <v>146</v>
      </c>
      <c r="E88" t="s">
        <v>147</v>
      </c>
      <c r="F88" t="s">
        <v>570</v>
      </c>
      <c r="G88" t="s">
        <v>571</v>
      </c>
      <c r="H88" t="s">
        <v>140</v>
      </c>
      <c r="I88" t="s">
        <v>569</v>
      </c>
      <c r="J88" t="s">
        <v>142</v>
      </c>
      <c r="K88" t="s">
        <v>572</v>
      </c>
      <c r="L88" t="s">
        <v>115</v>
      </c>
      <c r="M88" t="s">
        <v>116</v>
      </c>
      <c r="N88" t="s">
        <v>1913</v>
      </c>
      <c r="P88" s="25">
        <v>38</v>
      </c>
      <c r="Q88" s="33">
        <v>2406611</v>
      </c>
      <c r="R88" s="25">
        <v>38</v>
      </c>
      <c r="S88" s="24" t="s">
        <v>8</v>
      </c>
      <c r="T88" s="25"/>
      <c r="U88" s="41">
        <v>3245</v>
      </c>
      <c r="V88" s="41">
        <v>41</v>
      </c>
      <c r="W88" s="105"/>
      <c r="X88" s="67"/>
    </row>
    <row r="89" spans="1:24" x14ac:dyDescent="0.45">
      <c r="A89" s="38">
        <v>89</v>
      </c>
      <c r="B89" t="s">
        <v>573</v>
      </c>
      <c r="C89" t="s">
        <v>574</v>
      </c>
      <c r="D89" t="s">
        <v>146</v>
      </c>
      <c r="E89" t="s">
        <v>147</v>
      </c>
      <c r="F89" t="s">
        <v>575</v>
      </c>
      <c r="G89" t="s">
        <v>576</v>
      </c>
      <c r="H89" t="s">
        <v>140</v>
      </c>
      <c r="I89" t="s">
        <v>574</v>
      </c>
      <c r="J89" t="s">
        <v>142</v>
      </c>
      <c r="K89" t="s">
        <v>577</v>
      </c>
      <c r="L89" t="s">
        <v>115</v>
      </c>
      <c r="M89" t="s">
        <v>116</v>
      </c>
      <c r="N89" t="s">
        <v>1913</v>
      </c>
      <c r="P89" s="25">
        <v>94</v>
      </c>
      <c r="Q89" s="33">
        <v>2945298</v>
      </c>
      <c r="R89" s="25">
        <v>1</v>
      </c>
      <c r="S89" s="24" t="s">
        <v>8</v>
      </c>
      <c r="T89" s="25"/>
      <c r="U89" s="41">
        <v>3355</v>
      </c>
      <c r="V89" s="41">
        <v>54</v>
      </c>
      <c r="W89" s="105"/>
      <c r="X89" s="67"/>
    </row>
    <row r="90" spans="1:24" x14ac:dyDescent="0.45">
      <c r="A90" s="38">
        <v>90</v>
      </c>
      <c r="B90" t="s">
        <v>578</v>
      </c>
      <c r="C90" t="s">
        <v>579</v>
      </c>
      <c r="D90" t="s">
        <v>146</v>
      </c>
      <c r="E90" t="s">
        <v>147</v>
      </c>
      <c r="F90" t="s">
        <v>580</v>
      </c>
      <c r="G90" t="s">
        <v>581</v>
      </c>
      <c r="H90" t="s">
        <v>140</v>
      </c>
      <c r="I90" t="s">
        <v>579</v>
      </c>
      <c r="J90" t="s">
        <v>142</v>
      </c>
      <c r="K90" t="s">
        <v>582</v>
      </c>
      <c r="L90" t="s">
        <v>100</v>
      </c>
      <c r="M90" t="s">
        <v>101</v>
      </c>
      <c r="N90" t="s">
        <v>1921</v>
      </c>
      <c r="P90" s="25">
        <v>179</v>
      </c>
      <c r="Q90" s="33">
        <v>2339292</v>
      </c>
      <c r="R90" s="25">
        <v>43</v>
      </c>
      <c r="S90" s="24" t="s">
        <v>8</v>
      </c>
      <c r="T90" s="25"/>
      <c r="U90" s="41">
        <v>2492</v>
      </c>
      <c r="V90" s="41">
        <v>131</v>
      </c>
      <c r="W90" s="105"/>
      <c r="X90" s="67"/>
    </row>
    <row r="91" spans="1:24" x14ac:dyDescent="0.45">
      <c r="A91" s="38">
        <v>91</v>
      </c>
      <c r="B91" t="s">
        <v>583</v>
      </c>
      <c r="C91" t="s">
        <v>584</v>
      </c>
      <c r="D91" t="s">
        <v>146</v>
      </c>
      <c r="E91" t="s">
        <v>147</v>
      </c>
      <c r="F91" t="s">
        <v>564</v>
      </c>
      <c r="G91" t="s">
        <v>565</v>
      </c>
      <c r="H91" t="s">
        <v>140</v>
      </c>
      <c r="I91" t="s">
        <v>566</v>
      </c>
      <c r="J91" t="s">
        <v>142</v>
      </c>
      <c r="K91" t="s">
        <v>567</v>
      </c>
      <c r="L91" t="s">
        <v>97</v>
      </c>
      <c r="M91" t="s">
        <v>98</v>
      </c>
      <c r="N91" t="s">
        <v>1912</v>
      </c>
      <c r="P91" s="25">
        <v>4</v>
      </c>
      <c r="Q91" s="33">
        <v>262306</v>
      </c>
      <c r="R91" s="25">
        <v>2</v>
      </c>
      <c r="S91" s="24" t="s">
        <v>12</v>
      </c>
      <c r="T91" s="25"/>
      <c r="U91" s="41">
        <v>307</v>
      </c>
      <c r="V91" s="41">
        <v>6</v>
      </c>
      <c r="W91" s="105"/>
      <c r="X91" s="67"/>
    </row>
    <row r="92" spans="1:24" x14ac:dyDescent="0.45">
      <c r="A92" s="38">
        <v>92</v>
      </c>
      <c r="B92" t="s">
        <v>585</v>
      </c>
      <c r="C92" t="s">
        <v>586</v>
      </c>
      <c r="D92" t="s">
        <v>146</v>
      </c>
      <c r="E92" t="s">
        <v>147</v>
      </c>
      <c r="F92" t="s">
        <v>587</v>
      </c>
      <c r="G92" t="s">
        <v>588</v>
      </c>
      <c r="H92" t="s">
        <v>140</v>
      </c>
      <c r="I92" t="s">
        <v>589</v>
      </c>
      <c r="J92" t="s">
        <v>142</v>
      </c>
      <c r="K92" t="s">
        <v>590</v>
      </c>
      <c r="L92" t="s">
        <v>115</v>
      </c>
      <c r="M92" t="s">
        <v>116</v>
      </c>
      <c r="N92" t="s">
        <v>1913</v>
      </c>
      <c r="P92" s="25">
        <v>288</v>
      </c>
      <c r="Q92" s="33">
        <v>5082242</v>
      </c>
      <c r="R92" s="25">
        <v>66</v>
      </c>
      <c r="S92" s="24" t="s">
        <v>8</v>
      </c>
      <c r="T92" s="25"/>
      <c r="U92" s="41">
        <v>2708</v>
      </c>
      <c r="V92" s="41">
        <v>301</v>
      </c>
      <c r="W92" s="105"/>
      <c r="X92" s="67"/>
    </row>
    <row r="93" spans="1:24" x14ac:dyDescent="0.45">
      <c r="A93" s="38">
        <v>93</v>
      </c>
      <c r="B93" t="s">
        <v>591</v>
      </c>
      <c r="C93" t="s">
        <v>592</v>
      </c>
      <c r="D93" t="s">
        <v>146</v>
      </c>
      <c r="E93" t="s">
        <v>147</v>
      </c>
      <c r="F93" t="s">
        <v>593</v>
      </c>
      <c r="G93" t="s">
        <v>594</v>
      </c>
      <c r="H93" t="s">
        <v>140</v>
      </c>
      <c r="I93" t="s">
        <v>595</v>
      </c>
      <c r="J93" t="s">
        <v>142</v>
      </c>
      <c r="K93" t="s">
        <v>596</v>
      </c>
      <c r="L93" t="s">
        <v>1915</v>
      </c>
      <c r="M93" t="s">
        <v>1916</v>
      </c>
      <c r="N93" t="s">
        <v>1917</v>
      </c>
      <c r="P93" s="25">
        <v>10</v>
      </c>
      <c r="Q93" s="33">
        <v>1861479</v>
      </c>
      <c r="R93" s="25">
        <v>6</v>
      </c>
      <c r="S93" s="24" t="s">
        <v>8</v>
      </c>
      <c r="T93" s="25"/>
      <c r="U93" s="41">
        <v>2574</v>
      </c>
      <c r="V93" s="41">
        <v>12</v>
      </c>
      <c r="W93" s="105"/>
      <c r="X93" s="67"/>
    </row>
    <row r="94" spans="1:24" x14ac:dyDescent="0.45">
      <c r="A94" s="38">
        <v>94</v>
      </c>
      <c r="B94" t="s">
        <v>597</v>
      </c>
      <c r="C94" t="s">
        <v>598</v>
      </c>
      <c r="D94" t="s">
        <v>146</v>
      </c>
      <c r="E94" t="s">
        <v>147</v>
      </c>
      <c r="F94" t="s">
        <v>599</v>
      </c>
      <c r="G94" t="s">
        <v>600</v>
      </c>
      <c r="H94" t="s">
        <v>140</v>
      </c>
      <c r="I94" t="s">
        <v>598</v>
      </c>
      <c r="J94" t="s">
        <v>142</v>
      </c>
      <c r="K94" t="s">
        <v>601</v>
      </c>
      <c r="L94" t="s">
        <v>97</v>
      </c>
      <c r="M94" t="s">
        <v>98</v>
      </c>
      <c r="N94" t="s">
        <v>1912</v>
      </c>
      <c r="P94" s="25">
        <v>9</v>
      </c>
      <c r="Q94" s="33">
        <v>406843</v>
      </c>
      <c r="R94" s="25">
        <v>0</v>
      </c>
      <c r="S94" s="24" t="s">
        <v>8</v>
      </c>
      <c r="T94" s="25"/>
      <c r="U94" s="41">
        <v>1145</v>
      </c>
      <c r="V94" s="41">
        <v>8</v>
      </c>
      <c r="W94" s="105"/>
      <c r="X94" s="67"/>
    </row>
    <row r="95" spans="1:24" x14ac:dyDescent="0.45">
      <c r="A95" s="38">
        <v>95</v>
      </c>
      <c r="B95" t="s">
        <v>602</v>
      </c>
      <c r="C95" t="s">
        <v>603</v>
      </c>
      <c r="D95" t="s">
        <v>146</v>
      </c>
      <c r="E95" t="s">
        <v>147</v>
      </c>
      <c r="F95" t="s">
        <v>604</v>
      </c>
      <c r="G95" t="s">
        <v>605</v>
      </c>
      <c r="H95" t="s">
        <v>140</v>
      </c>
      <c r="I95" t="s">
        <v>603</v>
      </c>
      <c r="J95" t="s">
        <v>142</v>
      </c>
      <c r="K95" t="s">
        <v>606</v>
      </c>
      <c r="L95" t="s">
        <v>100</v>
      </c>
      <c r="M95" t="s">
        <v>101</v>
      </c>
      <c r="N95" t="s">
        <v>1921</v>
      </c>
      <c r="P95" s="25">
        <v>16</v>
      </c>
      <c r="Q95" s="33">
        <v>170448</v>
      </c>
      <c r="R95" s="25">
        <v>0</v>
      </c>
      <c r="S95" s="24" t="s">
        <v>8</v>
      </c>
      <c r="T95" s="25"/>
      <c r="U95" s="41">
        <v>476</v>
      </c>
      <c r="V95" s="41">
        <v>9</v>
      </c>
      <c r="W95" s="105"/>
      <c r="X95" s="67"/>
    </row>
    <row r="96" spans="1:24" x14ac:dyDescent="0.45">
      <c r="A96" s="38">
        <v>96</v>
      </c>
      <c r="B96" t="s">
        <v>607</v>
      </c>
      <c r="C96" t="s">
        <v>608</v>
      </c>
      <c r="D96" t="s">
        <v>146</v>
      </c>
      <c r="E96" t="s">
        <v>147</v>
      </c>
      <c r="F96" t="s">
        <v>604</v>
      </c>
      <c r="G96" t="s">
        <v>605</v>
      </c>
      <c r="H96" t="s">
        <v>140</v>
      </c>
      <c r="I96" t="s">
        <v>603</v>
      </c>
      <c r="J96" t="s">
        <v>142</v>
      </c>
      <c r="K96" t="s">
        <v>606</v>
      </c>
      <c r="L96" t="s">
        <v>100</v>
      </c>
      <c r="M96" t="s">
        <v>101</v>
      </c>
      <c r="N96" t="s">
        <v>1921</v>
      </c>
      <c r="P96" s="25">
        <v>4</v>
      </c>
      <c r="Q96" s="33">
        <v>313761</v>
      </c>
      <c r="R96" s="25">
        <v>0</v>
      </c>
      <c r="S96" s="24" t="s">
        <v>8</v>
      </c>
      <c r="T96" s="25"/>
      <c r="U96" s="41">
        <v>1204</v>
      </c>
      <c r="V96" s="41">
        <v>3</v>
      </c>
      <c r="W96" s="105"/>
      <c r="X96" s="67"/>
    </row>
    <row r="97" spans="1:24" x14ac:dyDescent="0.45">
      <c r="A97" s="38">
        <v>97</v>
      </c>
      <c r="B97" t="s">
        <v>609</v>
      </c>
      <c r="C97" t="s">
        <v>610</v>
      </c>
      <c r="D97" t="s">
        <v>146</v>
      </c>
      <c r="E97" t="s">
        <v>147</v>
      </c>
      <c r="F97" t="s">
        <v>611</v>
      </c>
      <c r="G97" t="s">
        <v>612</v>
      </c>
      <c r="H97" t="s">
        <v>140</v>
      </c>
      <c r="I97" t="s">
        <v>610</v>
      </c>
      <c r="J97" t="s">
        <v>142</v>
      </c>
      <c r="K97" t="s">
        <v>613</v>
      </c>
      <c r="L97" t="s">
        <v>1909</v>
      </c>
      <c r="M97" t="s">
        <v>1910</v>
      </c>
      <c r="N97" t="s">
        <v>1911</v>
      </c>
      <c r="P97" s="25">
        <v>65</v>
      </c>
      <c r="Q97" s="33">
        <v>3421773</v>
      </c>
      <c r="R97" s="25">
        <v>26</v>
      </c>
      <c r="S97" s="24" t="s">
        <v>8</v>
      </c>
      <c r="T97" s="25"/>
      <c r="U97" s="41">
        <v>3652</v>
      </c>
      <c r="V97" s="41">
        <v>69</v>
      </c>
      <c r="W97" s="105"/>
      <c r="X97" s="67"/>
    </row>
    <row r="98" spans="1:24" x14ac:dyDescent="0.45">
      <c r="A98" s="38">
        <v>98</v>
      </c>
      <c r="B98" t="s">
        <v>614</v>
      </c>
      <c r="C98" t="s">
        <v>615</v>
      </c>
      <c r="D98" t="s">
        <v>136</v>
      </c>
      <c r="E98" t="s">
        <v>137</v>
      </c>
      <c r="F98" t="s">
        <v>616</v>
      </c>
      <c r="G98" t="s">
        <v>617</v>
      </c>
      <c r="H98" t="s">
        <v>140</v>
      </c>
      <c r="I98" t="s">
        <v>360</v>
      </c>
      <c r="J98" t="s">
        <v>142</v>
      </c>
      <c r="K98" t="s">
        <v>363</v>
      </c>
      <c r="L98" t="s">
        <v>100</v>
      </c>
      <c r="M98" t="s">
        <v>101</v>
      </c>
      <c r="N98" t="s">
        <v>1921</v>
      </c>
      <c r="P98" s="25">
        <v>68</v>
      </c>
      <c r="Q98" s="33">
        <v>1553892</v>
      </c>
      <c r="R98" s="25">
        <v>0</v>
      </c>
      <c r="S98" s="24" t="s">
        <v>12</v>
      </c>
      <c r="T98" s="25"/>
      <c r="U98" s="41">
        <v>235</v>
      </c>
      <c r="V98" s="41">
        <v>76</v>
      </c>
      <c r="W98" s="105"/>
      <c r="X98" s="67"/>
    </row>
    <row r="99" spans="1:24" x14ac:dyDescent="0.45">
      <c r="A99" s="38">
        <v>99</v>
      </c>
      <c r="B99" t="s">
        <v>618</v>
      </c>
      <c r="C99" t="s">
        <v>619</v>
      </c>
      <c r="D99" t="s">
        <v>146</v>
      </c>
      <c r="E99" t="s">
        <v>147</v>
      </c>
      <c r="F99" t="s">
        <v>390</v>
      </c>
      <c r="G99" t="s">
        <v>621</v>
      </c>
      <c r="H99" t="s">
        <v>140</v>
      </c>
      <c r="I99" t="s">
        <v>622</v>
      </c>
      <c r="J99" t="s">
        <v>142</v>
      </c>
      <c r="K99" t="s">
        <v>623</v>
      </c>
      <c r="L99" t="s">
        <v>115</v>
      </c>
      <c r="M99" t="s">
        <v>116</v>
      </c>
      <c r="N99" t="s">
        <v>1913</v>
      </c>
      <c r="P99" s="25">
        <v>94</v>
      </c>
      <c r="Q99" s="33">
        <v>2519086</v>
      </c>
      <c r="R99" s="25">
        <v>31</v>
      </c>
      <c r="S99" s="24" t="s">
        <v>8</v>
      </c>
      <c r="T99" s="25"/>
      <c r="U99" s="41">
        <v>3363</v>
      </c>
      <c r="V99" s="41">
        <v>106</v>
      </c>
      <c r="W99" s="105"/>
      <c r="X99" s="67"/>
    </row>
    <row r="100" spans="1:24" x14ac:dyDescent="0.45">
      <c r="A100" s="38">
        <v>100</v>
      </c>
      <c r="B100" t="s">
        <v>624</v>
      </c>
      <c r="C100" t="s">
        <v>625</v>
      </c>
      <c r="D100" t="s">
        <v>146</v>
      </c>
      <c r="E100" t="s">
        <v>147</v>
      </c>
      <c r="F100" t="s">
        <v>626</v>
      </c>
      <c r="G100" t="s">
        <v>627</v>
      </c>
      <c r="H100" t="s">
        <v>140</v>
      </c>
      <c r="I100" t="s">
        <v>625</v>
      </c>
      <c r="J100" t="s">
        <v>142</v>
      </c>
      <c r="K100" t="s">
        <v>628</v>
      </c>
      <c r="L100" t="s">
        <v>184</v>
      </c>
      <c r="M100" t="s">
        <v>185</v>
      </c>
      <c r="N100" t="s">
        <v>1914</v>
      </c>
      <c r="P100" s="25">
        <v>9</v>
      </c>
      <c r="Q100" s="33">
        <v>465598</v>
      </c>
      <c r="R100" s="25">
        <v>7</v>
      </c>
      <c r="S100" s="24" t="s">
        <v>8</v>
      </c>
      <c r="T100" s="25"/>
      <c r="U100" s="41">
        <v>2773</v>
      </c>
      <c r="V100" s="41">
        <v>9</v>
      </c>
      <c r="W100" s="105"/>
      <c r="X100" s="67"/>
    </row>
    <row r="101" spans="1:24" x14ac:dyDescent="0.45">
      <c r="A101" s="38">
        <v>101</v>
      </c>
      <c r="B101" t="s">
        <v>629</v>
      </c>
      <c r="C101" t="s">
        <v>630</v>
      </c>
      <c r="D101" t="s">
        <v>146</v>
      </c>
      <c r="E101" t="s">
        <v>147</v>
      </c>
      <c r="F101" t="s">
        <v>631</v>
      </c>
      <c r="G101" t="s">
        <v>632</v>
      </c>
      <c r="H101" t="s">
        <v>140</v>
      </c>
      <c r="I101" t="s">
        <v>630</v>
      </c>
      <c r="J101" t="s">
        <v>142</v>
      </c>
      <c r="K101" t="s">
        <v>633</v>
      </c>
      <c r="L101" t="s">
        <v>112</v>
      </c>
      <c r="M101" t="s">
        <v>1918</v>
      </c>
      <c r="N101" t="s">
        <v>1919</v>
      </c>
      <c r="P101" s="25">
        <v>20</v>
      </c>
      <c r="Q101" s="33">
        <v>1297405</v>
      </c>
      <c r="R101" s="25">
        <v>9</v>
      </c>
      <c r="S101" s="24" t="s">
        <v>8</v>
      </c>
      <c r="T101" s="25"/>
      <c r="U101" s="41">
        <v>2021</v>
      </c>
      <c r="V101" s="41">
        <v>26</v>
      </c>
      <c r="W101" s="105"/>
      <c r="X101" s="67"/>
    </row>
    <row r="102" spans="1:24" x14ac:dyDescent="0.45">
      <c r="A102" s="38">
        <v>102</v>
      </c>
      <c r="B102" t="s">
        <v>634</v>
      </c>
      <c r="C102" t="s">
        <v>635</v>
      </c>
      <c r="D102" t="s">
        <v>146</v>
      </c>
      <c r="E102" t="s">
        <v>147</v>
      </c>
      <c r="F102" t="s">
        <v>636</v>
      </c>
      <c r="G102" t="s">
        <v>637</v>
      </c>
      <c r="H102" t="s">
        <v>140</v>
      </c>
      <c r="I102" t="s">
        <v>635</v>
      </c>
      <c r="J102" t="s">
        <v>142</v>
      </c>
      <c r="K102" t="s">
        <v>638</v>
      </c>
      <c r="L102" t="s">
        <v>112</v>
      </c>
      <c r="M102" t="s">
        <v>1918</v>
      </c>
      <c r="N102" t="s">
        <v>1919</v>
      </c>
      <c r="P102" s="25">
        <v>51</v>
      </c>
      <c r="Q102" s="33">
        <v>2230447</v>
      </c>
      <c r="R102" s="25">
        <v>5</v>
      </c>
      <c r="S102" s="24" t="s">
        <v>8</v>
      </c>
      <c r="T102" s="25"/>
      <c r="U102" s="41">
        <v>2407</v>
      </c>
      <c r="V102" s="41">
        <v>37</v>
      </c>
      <c r="W102" s="105"/>
      <c r="X102" s="67"/>
    </row>
    <row r="103" spans="1:24" x14ac:dyDescent="0.45">
      <c r="A103" s="38">
        <v>103</v>
      </c>
      <c r="B103" t="s">
        <v>639</v>
      </c>
      <c r="C103" t="s">
        <v>640</v>
      </c>
      <c r="D103" t="s">
        <v>146</v>
      </c>
      <c r="E103" t="s">
        <v>147</v>
      </c>
      <c r="F103" t="s">
        <v>405</v>
      </c>
      <c r="G103" t="s">
        <v>406</v>
      </c>
      <c r="H103" t="s">
        <v>140</v>
      </c>
      <c r="I103" t="s">
        <v>407</v>
      </c>
      <c r="J103" t="s">
        <v>142</v>
      </c>
      <c r="K103" t="s">
        <v>408</v>
      </c>
      <c r="L103" t="s">
        <v>109</v>
      </c>
      <c r="M103" t="s">
        <v>110</v>
      </c>
      <c r="N103" t="s">
        <v>1922</v>
      </c>
      <c r="P103" s="25">
        <v>5</v>
      </c>
      <c r="Q103" s="33">
        <v>336071</v>
      </c>
      <c r="R103" s="25">
        <v>1</v>
      </c>
      <c r="S103" s="24" t="s">
        <v>8</v>
      </c>
      <c r="T103" s="25"/>
      <c r="U103" s="41">
        <v>170</v>
      </c>
      <c r="V103" s="41">
        <v>13</v>
      </c>
      <c r="W103" s="105"/>
      <c r="X103" s="67"/>
    </row>
    <row r="104" spans="1:24" x14ac:dyDescent="0.45">
      <c r="A104" s="38">
        <v>104</v>
      </c>
      <c r="B104" t="s">
        <v>641</v>
      </c>
      <c r="C104" t="s">
        <v>642</v>
      </c>
      <c r="D104" t="s">
        <v>146</v>
      </c>
      <c r="E104" t="s">
        <v>147</v>
      </c>
      <c r="F104" t="s">
        <v>643</v>
      </c>
      <c r="G104" t="s">
        <v>644</v>
      </c>
      <c r="H104" t="s">
        <v>645</v>
      </c>
      <c r="I104" t="s">
        <v>642</v>
      </c>
      <c r="J104" t="s">
        <v>142</v>
      </c>
      <c r="K104" t="s">
        <v>646</v>
      </c>
      <c r="L104" t="s">
        <v>100</v>
      </c>
      <c r="M104" t="s">
        <v>101</v>
      </c>
      <c r="N104" t="s">
        <v>1921</v>
      </c>
      <c r="P104" s="25">
        <v>41</v>
      </c>
      <c r="Q104" s="33">
        <v>1615282</v>
      </c>
      <c r="R104" s="25">
        <v>10</v>
      </c>
      <c r="S104" s="24" t="s">
        <v>8</v>
      </c>
      <c r="T104" s="25"/>
      <c r="U104" s="41">
        <v>1409</v>
      </c>
      <c r="V104" s="41">
        <v>44</v>
      </c>
      <c r="W104" s="105"/>
      <c r="X104" s="67"/>
    </row>
    <row r="105" spans="1:24" x14ac:dyDescent="0.45">
      <c r="A105" s="38">
        <v>105</v>
      </c>
      <c r="B105" t="s">
        <v>647</v>
      </c>
      <c r="C105" t="s">
        <v>648</v>
      </c>
      <c r="D105" t="s">
        <v>146</v>
      </c>
      <c r="E105" t="s">
        <v>147</v>
      </c>
      <c r="F105" t="s">
        <v>649</v>
      </c>
      <c r="G105" t="s">
        <v>1988</v>
      </c>
      <c r="H105" t="s">
        <v>140</v>
      </c>
      <c r="I105" t="s">
        <v>650</v>
      </c>
      <c r="J105" t="s">
        <v>142</v>
      </c>
      <c r="K105" t="s">
        <v>651</v>
      </c>
      <c r="L105" t="s">
        <v>97</v>
      </c>
      <c r="M105" t="s">
        <v>98</v>
      </c>
      <c r="N105" t="s">
        <v>1912</v>
      </c>
      <c r="P105" s="25">
        <v>65</v>
      </c>
      <c r="Q105" s="33">
        <v>1081867</v>
      </c>
      <c r="R105" s="25">
        <v>18</v>
      </c>
      <c r="S105" s="24" t="s">
        <v>8</v>
      </c>
      <c r="T105" s="25"/>
      <c r="U105" s="41">
        <v>3379</v>
      </c>
      <c r="V105" s="41">
        <v>53</v>
      </c>
      <c r="W105" s="105"/>
      <c r="X105" s="67"/>
    </row>
    <row r="106" spans="1:24" x14ac:dyDescent="0.45">
      <c r="A106" s="38">
        <v>106</v>
      </c>
      <c r="B106" t="s">
        <v>652</v>
      </c>
      <c r="C106" t="s">
        <v>653</v>
      </c>
      <c r="D106" t="s">
        <v>146</v>
      </c>
      <c r="E106" t="s">
        <v>147</v>
      </c>
      <c r="F106" t="s">
        <v>654</v>
      </c>
      <c r="G106" t="s">
        <v>655</v>
      </c>
      <c r="H106" t="s">
        <v>140</v>
      </c>
      <c r="I106" t="s">
        <v>656</v>
      </c>
      <c r="J106" t="s">
        <v>142</v>
      </c>
      <c r="K106" t="s">
        <v>657</v>
      </c>
      <c r="L106" t="s">
        <v>115</v>
      </c>
      <c r="M106" t="s">
        <v>116</v>
      </c>
      <c r="N106" t="s">
        <v>1913</v>
      </c>
      <c r="P106" s="25">
        <v>81</v>
      </c>
      <c r="Q106" s="33">
        <v>226901</v>
      </c>
      <c r="R106" s="25">
        <v>0</v>
      </c>
      <c r="S106" s="24" t="s">
        <v>12</v>
      </c>
      <c r="T106" s="25"/>
      <c r="U106" s="41">
        <v>374</v>
      </c>
      <c r="V106" s="41">
        <v>80</v>
      </c>
      <c r="W106" s="105"/>
      <c r="X106" s="67"/>
    </row>
    <row r="107" spans="1:24" x14ac:dyDescent="0.45">
      <c r="A107" s="38">
        <v>107</v>
      </c>
      <c r="B107" t="s">
        <v>658</v>
      </c>
      <c r="C107" t="s">
        <v>659</v>
      </c>
      <c r="D107" t="s">
        <v>136</v>
      </c>
      <c r="E107" t="s">
        <v>137</v>
      </c>
      <c r="F107" t="s">
        <v>660</v>
      </c>
      <c r="G107" t="s">
        <v>661</v>
      </c>
      <c r="H107" t="s">
        <v>662</v>
      </c>
      <c r="I107" t="s">
        <v>360</v>
      </c>
      <c r="J107" t="s">
        <v>142</v>
      </c>
      <c r="K107" t="s">
        <v>663</v>
      </c>
      <c r="L107" t="s">
        <v>115</v>
      </c>
      <c r="M107" t="s">
        <v>116</v>
      </c>
      <c r="N107" t="s">
        <v>1913</v>
      </c>
      <c r="P107" s="25">
        <v>63</v>
      </c>
      <c r="Q107" s="33">
        <v>2345260</v>
      </c>
      <c r="R107" s="25">
        <v>18</v>
      </c>
      <c r="S107" s="24" t="s">
        <v>8</v>
      </c>
      <c r="T107" s="25"/>
      <c r="U107" s="41">
        <v>396</v>
      </c>
      <c r="V107" s="41">
        <v>51</v>
      </c>
      <c r="W107" s="105"/>
      <c r="X107" s="67"/>
    </row>
    <row r="108" spans="1:24" x14ac:dyDescent="0.45">
      <c r="A108" s="38">
        <v>108</v>
      </c>
      <c r="B108" t="s">
        <v>664</v>
      </c>
      <c r="C108" t="s">
        <v>665</v>
      </c>
      <c r="D108" t="s">
        <v>146</v>
      </c>
      <c r="E108" t="s">
        <v>147</v>
      </c>
      <c r="F108" t="s">
        <v>1989</v>
      </c>
      <c r="G108" t="s">
        <v>666</v>
      </c>
      <c r="H108" t="s">
        <v>140</v>
      </c>
      <c r="I108" t="s">
        <v>665</v>
      </c>
      <c r="J108" t="s">
        <v>142</v>
      </c>
      <c r="K108" t="s">
        <v>667</v>
      </c>
      <c r="L108" t="s">
        <v>184</v>
      </c>
      <c r="M108" t="s">
        <v>185</v>
      </c>
      <c r="N108" t="s">
        <v>1914</v>
      </c>
      <c r="P108" s="25">
        <v>2</v>
      </c>
      <c r="Q108" s="33">
        <v>207643</v>
      </c>
      <c r="R108" s="25">
        <v>2</v>
      </c>
      <c r="S108" s="24" t="s">
        <v>12</v>
      </c>
      <c r="T108" s="25"/>
      <c r="U108" s="41">
        <v>102</v>
      </c>
      <c r="V108" s="41">
        <v>0</v>
      </c>
      <c r="W108" s="105"/>
      <c r="X108" s="67"/>
    </row>
    <row r="109" spans="1:24" x14ac:dyDescent="0.45">
      <c r="A109" s="38">
        <v>109</v>
      </c>
      <c r="B109" t="s">
        <v>668</v>
      </c>
      <c r="C109" t="s">
        <v>669</v>
      </c>
      <c r="D109" t="s">
        <v>146</v>
      </c>
      <c r="E109" t="s">
        <v>147</v>
      </c>
      <c r="F109" t="s">
        <v>670</v>
      </c>
      <c r="G109" t="s">
        <v>671</v>
      </c>
      <c r="H109" t="s">
        <v>672</v>
      </c>
      <c r="I109" t="s">
        <v>673</v>
      </c>
      <c r="J109" t="s">
        <v>142</v>
      </c>
      <c r="K109" t="s">
        <v>674</v>
      </c>
      <c r="L109" t="s">
        <v>1915</v>
      </c>
      <c r="M109" t="s">
        <v>1916</v>
      </c>
      <c r="N109" t="s">
        <v>1917</v>
      </c>
      <c r="P109" s="25">
        <v>2</v>
      </c>
      <c r="Q109" s="33">
        <v>1222361</v>
      </c>
      <c r="R109" s="25">
        <v>9</v>
      </c>
      <c r="S109" s="24" t="s">
        <v>8</v>
      </c>
      <c r="T109" s="25"/>
      <c r="U109" s="41">
        <v>1559</v>
      </c>
      <c r="V109" s="41">
        <v>5</v>
      </c>
      <c r="W109" s="105"/>
      <c r="X109" s="67"/>
    </row>
    <row r="110" spans="1:24" x14ac:dyDescent="0.45">
      <c r="A110" s="38">
        <v>110</v>
      </c>
      <c r="B110" t="s">
        <v>675</v>
      </c>
      <c r="C110" t="s">
        <v>676</v>
      </c>
      <c r="D110" t="s">
        <v>146</v>
      </c>
      <c r="E110" t="s">
        <v>147</v>
      </c>
      <c r="F110" t="s">
        <v>1990</v>
      </c>
      <c r="G110" t="s">
        <v>677</v>
      </c>
      <c r="H110" t="s">
        <v>140</v>
      </c>
      <c r="I110" t="s">
        <v>676</v>
      </c>
      <c r="J110" t="s">
        <v>142</v>
      </c>
      <c r="K110" t="s">
        <v>678</v>
      </c>
      <c r="L110" t="s">
        <v>106</v>
      </c>
      <c r="M110" t="s">
        <v>107</v>
      </c>
      <c r="N110" t="s">
        <v>1920</v>
      </c>
      <c r="P110" s="25">
        <v>1669</v>
      </c>
      <c r="Q110" s="33">
        <v>13453831</v>
      </c>
      <c r="R110" s="25">
        <v>84</v>
      </c>
      <c r="S110" s="24" t="s">
        <v>8</v>
      </c>
      <c r="T110" s="25"/>
      <c r="U110" s="41">
        <v>6649</v>
      </c>
      <c r="V110" s="41">
        <v>1851</v>
      </c>
      <c r="W110" s="105"/>
      <c r="X110" s="67"/>
    </row>
    <row r="111" spans="1:24" x14ac:dyDescent="0.45">
      <c r="A111" s="38">
        <v>111</v>
      </c>
      <c r="B111" t="s">
        <v>679</v>
      </c>
      <c r="C111" t="s">
        <v>680</v>
      </c>
      <c r="D111" t="s">
        <v>136</v>
      </c>
      <c r="E111" t="s">
        <v>137</v>
      </c>
      <c r="F111" t="s">
        <v>681</v>
      </c>
      <c r="G111" t="s">
        <v>682</v>
      </c>
      <c r="H111" t="s">
        <v>140</v>
      </c>
      <c r="I111" t="s">
        <v>683</v>
      </c>
      <c r="J111" t="s">
        <v>142</v>
      </c>
      <c r="K111" t="s">
        <v>684</v>
      </c>
      <c r="L111" t="s">
        <v>1915</v>
      </c>
      <c r="M111" t="s">
        <v>1916</v>
      </c>
      <c r="N111" t="s">
        <v>1917</v>
      </c>
      <c r="P111" s="25">
        <v>152</v>
      </c>
      <c r="Q111" s="33">
        <v>4613775</v>
      </c>
      <c r="R111" s="25">
        <v>6</v>
      </c>
      <c r="S111" s="24" t="s">
        <v>8</v>
      </c>
      <c r="T111" s="25"/>
      <c r="U111" s="41">
        <v>1398</v>
      </c>
      <c r="V111" s="41">
        <v>125</v>
      </c>
      <c r="W111" s="105"/>
      <c r="X111" s="67"/>
    </row>
    <row r="112" spans="1:24" x14ac:dyDescent="0.45">
      <c r="A112" s="38">
        <v>112</v>
      </c>
      <c r="B112" t="s">
        <v>685</v>
      </c>
      <c r="C112" t="s">
        <v>686</v>
      </c>
      <c r="D112" t="s">
        <v>146</v>
      </c>
      <c r="E112" t="s">
        <v>147</v>
      </c>
      <c r="F112" t="s">
        <v>687</v>
      </c>
      <c r="G112" t="s">
        <v>688</v>
      </c>
      <c r="H112" t="s">
        <v>140</v>
      </c>
      <c r="I112" t="s">
        <v>686</v>
      </c>
      <c r="J112" t="s">
        <v>142</v>
      </c>
      <c r="K112" t="s">
        <v>689</v>
      </c>
      <c r="L112" t="s">
        <v>1915</v>
      </c>
      <c r="M112" t="s">
        <v>1916</v>
      </c>
      <c r="N112" t="s">
        <v>1917</v>
      </c>
      <c r="P112" s="25">
        <v>33</v>
      </c>
      <c r="Q112" s="33">
        <v>2639374</v>
      </c>
      <c r="R112" s="25">
        <v>13</v>
      </c>
      <c r="S112" s="24" t="s">
        <v>8</v>
      </c>
      <c r="T112" s="25"/>
      <c r="U112" s="41">
        <v>1880</v>
      </c>
      <c r="V112" s="41">
        <v>20</v>
      </c>
      <c r="W112" s="105"/>
      <c r="X112" s="67"/>
    </row>
    <row r="113" spans="1:24" x14ac:dyDescent="0.45">
      <c r="A113" s="38">
        <v>113</v>
      </c>
      <c r="B113" t="s">
        <v>690</v>
      </c>
      <c r="C113" t="s">
        <v>211</v>
      </c>
      <c r="D113" t="s">
        <v>146</v>
      </c>
      <c r="E113" t="s">
        <v>147</v>
      </c>
      <c r="F113" t="s">
        <v>691</v>
      </c>
      <c r="G113" t="s">
        <v>692</v>
      </c>
      <c r="H113" t="s">
        <v>140</v>
      </c>
      <c r="I113" t="s">
        <v>211</v>
      </c>
      <c r="J113" t="s">
        <v>142</v>
      </c>
      <c r="K113" t="s">
        <v>693</v>
      </c>
      <c r="L113" t="s">
        <v>115</v>
      </c>
      <c r="M113" t="s">
        <v>116</v>
      </c>
      <c r="N113" t="s">
        <v>1913</v>
      </c>
      <c r="P113" s="25">
        <v>1714</v>
      </c>
      <c r="Q113" s="33">
        <v>39152523</v>
      </c>
      <c r="R113" s="25">
        <v>558</v>
      </c>
      <c r="S113" s="24" t="s">
        <v>8</v>
      </c>
      <c r="T113" s="25"/>
      <c r="U113" s="41">
        <v>9884</v>
      </c>
      <c r="V113" s="41">
        <v>1751</v>
      </c>
      <c r="W113" s="105"/>
      <c r="X113" s="67"/>
    </row>
    <row r="114" spans="1:24" x14ac:dyDescent="0.45">
      <c r="A114" s="38">
        <v>114</v>
      </c>
      <c r="B114" t="s">
        <v>694</v>
      </c>
      <c r="C114" t="s">
        <v>695</v>
      </c>
      <c r="D114" t="s">
        <v>146</v>
      </c>
      <c r="E114" t="s">
        <v>147</v>
      </c>
      <c r="F114" t="s">
        <v>696</v>
      </c>
      <c r="G114" t="s">
        <v>697</v>
      </c>
      <c r="H114" t="s">
        <v>140</v>
      </c>
      <c r="I114" t="s">
        <v>698</v>
      </c>
      <c r="J114" t="s">
        <v>142</v>
      </c>
      <c r="K114" t="s">
        <v>699</v>
      </c>
      <c r="L114" t="s">
        <v>100</v>
      </c>
      <c r="M114" t="s">
        <v>101</v>
      </c>
      <c r="N114" t="s">
        <v>1921</v>
      </c>
      <c r="P114" s="25">
        <v>110</v>
      </c>
      <c r="Q114" s="33">
        <v>3480931</v>
      </c>
      <c r="R114" s="25">
        <v>14</v>
      </c>
      <c r="S114" s="24" t="s">
        <v>8</v>
      </c>
      <c r="T114" s="25"/>
      <c r="U114" s="41">
        <v>2938</v>
      </c>
      <c r="V114" s="41">
        <v>118</v>
      </c>
      <c r="W114" s="105"/>
      <c r="X114" s="67"/>
    </row>
    <row r="115" spans="1:24" x14ac:dyDescent="0.45">
      <c r="A115" s="38">
        <v>115</v>
      </c>
      <c r="B115" t="s">
        <v>700</v>
      </c>
      <c r="C115" t="s">
        <v>701</v>
      </c>
      <c r="D115" t="s">
        <v>146</v>
      </c>
      <c r="E115" t="s">
        <v>147</v>
      </c>
      <c r="F115" t="s">
        <v>702</v>
      </c>
      <c r="G115" t="s">
        <v>703</v>
      </c>
      <c r="H115" t="s">
        <v>704</v>
      </c>
      <c r="I115" t="s">
        <v>705</v>
      </c>
      <c r="J115" t="s">
        <v>142</v>
      </c>
      <c r="K115" t="s">
        <v>706</v>
      </c>
      <c r="L115" t="s">
        <v>106</v>
      </c>
      <c r="M115" t="s">
        <v>107</v>
      </c>
      <c r="N115" t="s">
        <v>1920</v>
      </c>
      <c r="P115" s="25">
        <v>0</v>
      </c>
      <c r="Q115" s="33">
        <v>233229</v>
      </c>
      <c r="R115" s="25">
        <v>0</v>
      </c>
      <c r="S115" s="24" t="s">
        <v>12</v>
      </c>
      <c r="T115" s="25"/>
      <c r="U115" s="41">
        <v>92</v>
      </c>
      <c r="V115" s="41">
        <v>0</v>
      </c>
      <c r="W115" s="105"/>
      <c r="X115" s="67"/>
    </row>
    <row r="116" spans="1:24" x14ac:dyDescent="0.45">
      <c r="A116" s="38">
        <v>116</v>
      </c>
      <c r="B116" t="s">
        <v>707</v>
      </c>
      <c r="C116" t="s">
        <v>708</v>
      </c>
      <c r="D116" t="s">
        <v>146</v>
      </c>
      <c r="E116" t="s">
        <v>147</v>
      </c>
      <c r="F116" t="s">
        <v>709</v>
      </c>
      <c r="G116" t="s">
        <v>710</v>
      </c>
      <c r="H116" t="s">
        <v>140</v>
      </c>
      <c r="I116" t="s">
        <v>708</v>
      </c>
      <c r="J116" t="s">
        <v>142</v>
      </c>
      <c r="K116" t="s">
        <v>711</v>
      </c>
      <c r="L116" t="s">
        <v>112</v>
      </c>
      <c r="M116" t="s">
        <v>1918</v>
      </c>
      <c r="N116" t="s">
        <v>1919</v>
      </c>
      <c r="P116" s="25">
        <v>843</v>
      </c>
      <c r="Q116" s="33">
        <v>16664400</v>
      </c>
      <c r="R116" s="25">
        <v>222</v>
      </c>
      <c r="S116" s="24" t="s">
        <v>8</v>
      </c>
      <c r="T116" s="25"/>
      <c r="U116" s="41">
        <v>5146</v>
      </c>
      <c r="V116" s="41">
        <v>843</v>
      </c>
      <c r="W116" s="105"/>
      <c r="X116" s="67"/>
    </row>
    <row r="117" spans="1:24" x14ac:dyDescent="0.45">
      <c r="A117" s="38">
        <v>117</v>
      </c>
      <c r="B117" t="s">
        <v>712</v>
      </c>
      <c r="C117" t="s">
        <v>713</v>
      </c>
      <c r="D117" t="s">
        <v>146</v>
      </c>
      <c r="E117" t="s">
        <v>147</v>
      </c>
      <c r="F117" t="s">
        <v>1539</v>
      </c>
      <c r="G117" t="s">
        <v>714</v>
      </c>
      <c r="H117" t="s">
        <v>140</v>
      </c>
      <c r="I117" t="s">
        <v>713</v>
      </c>
      <c r="J117" t="s">
        <v>142</v>
      </c>
      <c r="K117" t="s">
        <v>519</v>
      </c>
      <c r="L117" t="s">
        <v>115</v>
      </c>
      <c r="M117" t="s">
        <v>116</v>
      </c>
      <c r="N117" t="s">
        <v>1913</v>
      </c>
      <c r="P117" s="25">
        <v>0</v>
      </c>
      <c r="Q117" s="33">
        <v>177017</v>
      </c>
      <c r="R117" s="25">
        <v>0</v>
      </c>
      <c r="S117" s="24" t="s">
        <v>8</v>
      </c>
      <c r="T117" s="25"/>
      <c r="U117" s="41">
        <v>84</v>
      </c>
      <c r="V117" s="41">
        <v>0</v>
      </c>
      <c r="W117" s="105"/>
      <c r="X117" s="67"/>
    </row>
    <row r="118" spans="1:24" x14ac:dyDescent="0.45">
      <c r="A118" s="38">
        <v>118</v>
      </c>
      <c r="B118" t="s">
        <v>715</v>
      </c>
      <c r="C118" t="s">
        <v>716</v>
      </c>
      <c r="D118" t="s">
        <v>136</v>
      </c>
      <c r="E118" t="s">
        <v>137</v>
      </c>
      <c r="F118" t="s">
        <v>717</v>
      </c>
      <c r="G118" t="s">
        <v>718</v>
      </c>
      <c r="H118" t="s">
        <v>140</v>
      </c>
      <c r="I118" t="s">
        <v>719</v>
      </c>
      <c r="J118" t="s">
        <v>142</v>
      </c>
      <c r="K118" t="s">
        <v>720</v>
      </c>
      <c r="L118" t="s">
        <v>115</v>
      </c>
      <c r="M118" t="s">
        <v>116</v>
      </c>
      <c r="N118" t="s">
        <v>1913</v>
      </c>
      <c r="P118" s="25">
        <v>0</v>
      </c>
      <c r="Q118" s="33">
        <v>254030</v>
      </c>
      <c r="R118" s="25">
        <v>0</v>
      </c>
      <c r="S118" s="24" t="s">
        <v>12</v>
      </c>
      <c r="T118" s="25"/>
      <c r="U118" s="41">
        <v>216</v>
      </c>
      <c r="V118" s="41">
        <v>0</v>
      </c>
      <c r="W118" s="105"/>
      <c r="X118" s="67"/>
    </row>
    <row r="119" spans="1:24" x14ac:dyDescent="0.45">
      <c r="A119" s="38">
        <v>119</v>
      </c>
      <c r="B119" t="s">
        <v>721</v>
      </c>
      <c r="C119" t="s">
        <v>722</v>
      </c>
      <c r="D119" t="s">
        <v>146</v>
      </c>
      <c r="E119" t="s">
        <v>147</v>
      </c>
      <c r="F119" t="s">
        <v>723</v>
      </c>
      <c r="G119" t="s">
        <v>724</v>
      </c>
      <c r="H119" t="s">
        <v>725</v>
      </c>
      <c r="I119" t="s">
        <v>722</v>
      </c>
      <c r="J119" t="s">
        <v>142</v>
      </c>
      <c r="K119" t="s">
        <v>726</v>
      </c>
      <c r="L119" t="s">
        <v>106</v>
      </c>
      <c r="M119" t="s">
        <v>107</v>
      </c>
      <c r="N119" t="s">
        <v>1920</v>
      </c>
      <c r="P119" s="25">
        <v>66</v>
      </c>
      <c r="Q119" s="33">
        <v>750188</v>
      </c>
      <c r="R119" s="25">
        <v>14</v>
      </c>
      <c r="S119" s="24" t="s">
        <v>8</v>
      </c>
      <c r="T119" s="25"/>
      <c r="U119" s="41">
        <v>2405</v>
      </c>
      <c r="V119" s="41">
        <v>63</v>
      </c>
      <c r="W119" s="105"/>
      <c r="X119" s="67"/>
    </row>
    <row r="120" spans="1:24" x14ac:dyDescent="0.45">
      <c r="A120" s="38">
        <v>120</v>
      </c>
      <c r="B120" t="s">
        <v>727</v>
      </c>
      <c r="C120" t="s">
        <v>728</v>
      </c>
      <c r="D120" t="s">
        <v>136</v>
      </c>
      <c r="E120" t="s">
        <v>137</v>
      </c>
      <c r="F120" t="s">
        <v>729</v>
      </c>
      <c r="G120" t="s">
        <v>730</v>
      </c>
      <c r="H120" t="s">
        <v>731</v>
      </c>
      <c r="I120" t="s">
        <v>722</v>
      </c>
      <c r="J120" t="s">
        <v>142</v>
      </c>
      <c r="K120" t="s">
        <v>726</v>
      </c>
      <c r="L120" t="s">
        <v>184</v>
      </c>
      <c r="M120" t="s">
        <v>185</v>
      </c>
      <c r="N120" t="s">
        <v>1914</v>
      </c>
      <c r="P120" s="25">
        <v>147</v>
      </c>
      <c r="Q120" s="33">
        <v>1448212</v>
      </c>
      <c r="R120" s="25">
        <v>13</v>
      </c>
      <c r="S120" s="24" t="s">
        <v>12</v>
      </c>
      <c r="T120" s="25"/>
      <c r="U120" s="41">
        <v>1688</v>
      </c>
      <c r="V120" s="41">
        <v>125</v>
      </c>
      <c r="W120" s="105"/>
      <c r="X120" s="67"/>
    </row>
    <row r="121" spans="1:24" x14ac:dyDescent="0.45">
      <c r="A121" s="38">
        <v>121</v>
      </c>
      <c r="B121" t="s">
        <v>732</v>
      </c>
      <c r="C121" t="s">
        <v>510</v>
      </c>
      <c r="D121" t="s">
        <v>146</v>
      </c>
      <c r="E121" t="s">
        <v>147</v>
      </c>
      <c r="F121" t="s">
        <v>733</v>
      </c>
      <c r="G121" t="s">
        <v>734</v>
      </c>
      <c r="H121" t="s">
        <v>735</v>
      </c>
      <c r="I121" t="s">
        <v>510</v>
      </c>
      <c r="J121" t="s">
        <v>142</v>
      </c>
      <c r="K121" t="s">
        <v>736</v>
      </c>
      <c r="L121" t="s">
        <v>1909</v>
      </c>
      <c r="M121" t="s">
        <v>1910</v>
      </c>
      <c r="N121" t="s">
        <v>1911</v>
      </c>
      <c r="P121" s="25">
        <v>2001</v>
      </c>
      <c r="Q121" s="33">
        <v>14406743</v>
      </c>
      <c r="R121" s="25">
        <v>574</v>
      </c>
      <c r="S121" s="24" t="s">
        <v>8</v>
      </c>
      <c r="T121" s="25"/>
      <c r="U121" s="41">
        <v>8632</v>
      </c>
      <c r="V121" s="41">
        <v>2296</v>
      </c>
      <c r="W121" s="105"/>
      <c r="X121" s="67"/>
    </row>
    <row r="122" spans="1:24" x14ac:dyDescent="0.45">
      <c r="A122" s="38">
        <v>122</v>
      </c>
      <c r="B122" s="32" t="s">
        <v>1959</v>
      </c>
      <c r="C122" t="s">
        <v>1960</v>
      </c>
      <c r="D122" t="s">
        <v>136</v>
      </c>
      <c r="E122" t="s">
        <v>137</v>
      </c>
      <c r="F122" t="s">
        <v>1991</v>
      </c>
      <c r="G122" t="s">
        <v>1992</v>
      </c>
      <c r="H122" t="s">
        <v>140</v>
      </c>
      <c r="I122" t="s">
        <v>2037</v>
      </c>
      <c r="J122" t="s">
        <v>142</v>
      </c>
      <c r="K122" t="s">
        <v>2040</v>
      </c>
      <c r="L122" t="s">
        <v>109</v>
      </c>
      <c r="M122" t="s">
        <v>110</v>
      </c>
      <c r="N122" t="s">
        <v>1922</v>
      </c>
      <c r="P122" s="25"/>
      <c r="Q122" s="33">
        <v>177018</v>
      </c>
      <c r="R122" s="25">
        <v>0</v>
      </c>
      <c r="T122" s="25"/>
      <c r="U122" s="41">
        <v>393</v>
      </c>
      <c r="V122" s="41">
        <v>0</v>
      </c>
      <c r="W122" s="105"/>
      <c r="X122" s="67"/>
    </row>
    <row r="123" spans="1:24" x14ac:dyDescent="0.45">
      <c r="A123" s="38">
        <v>123</v>
      </c>
      <c r="B123" t="s">
        <v>737</v>
      </c>
      <c r="C123" t="s">
        <v>304</v>
      </c>
      <c r="D123" t="s">
        <v>146</v>
      </c>
      <c r="E123" t="s">
        <v>147</v>
      </c>
      <c r="F123" t="s">
        <v>738</v>
      </c>
      <c r="G123" t="s">
        <v>739</v>
      </c>
      <c r="H123" t="s">
        <v>140</v>
      </c>
      <c r="I123" t="s">
        <v>304</v>
      </c>
      <c r="J123" t="s">
        <v>142</v>
      </c>
      <c r="K123" t="s">
        <v>305</v>
      </c>
      <c r="L123" t="s">
        <v>184</v>
      </c>
      <c r="M123" t="s">
        <v>185</v>
      </c>
      <c r="N123" t="s">
        <v>1914</v>
      </c>
      <c r="P123" s="25">
        <v>78</v>
      </c>
      <c r="Q123" s="33">
        <v>1046173</v>
      </c>
      <c r="R123" s="25">
        <v>7</v>
      </c>
      <c r="S123" s="24" t="s">
        <v>8</v>
      </c>
      <c r="T123" s="25"/>
      <c r="U123" s="41">
        <v>4783</v>
      </c>
      <c r="V123" s="41">
        <v>72</v>
      </c>
      <c r="W123" s="105"/>
      <c r="X123" s="67"/>
    </row>
    <row r="124" spans="1:24" x14ac:dyDescent="0.45">
      <c r="A124" s="38">
        <v>124</v>
      </c>
      <c r="B124" t="s">
        <v>740</v>
      </c>
      <c r="C124" t="s">
        <v>741</v>
      </c>
      <c r="D124" t="s">
        <v>146</v>
      </c>
      <c r="E124" t="s">
        <v>147</v>
      </c>
      <c r="F124" t="s">
        <v>742</v>
      </c>
      <c r="G124" t="s">
        <v>743</v>
      </c>
      <c r="H124" t="s">
        <v>140</v>
      </c>
      <c r="I124" t="s">
        <v>744</v>
      </c>
      <c r="J124" t="s">
        <v>142</v>
      </c>
      <c r="K124" t="s">
        <v>745</v>
      </c>
      <c r="L124" t="s">
        <v>115</v>
      </c>
      <c r="M124" t="s">
        <v>116</v>
      </c>
      <c r="N124" t="s">
        <v>1913</v>
      </c>
      <c r="P124" s="25">
        <v>0</v>
      </c>
      <c r="Q124" s="33">
        <v>845824</v>
      </c>
      <c r="R124" s="25">
        <v>11</v>
      </c>
      <c r="S124" s="24" t="s">
        <v>12</v>
      </c>
      <c r="T124" s="25"/>
      <c r="U124" s="41">
        <v>542</v>
      </c>
      <c r="V124" s="41">
        <v>1</v>
      </c>
      <c r="W124" s="105"/>
      <c r="X124" s="67"/>
    </row>
    <row r="125" spans="1:24" x14ac:dyDescent="0.45">
      <c r="A125" s="38">
        <v>125</v>
      </c>
      <c r="B125" t="s">
        <v>746</v>
      </c>
      <c r="C125" t="s">
        <v>747</v>
      </c>
      <c r="D125" t="s">
        <v>146</v>
      </c>
      <c r="E125" t="s">
        <v>147</v>
      </c>
      <c r="F125" t="s">
        <v>748</v>
      </c>
      <c r="G125" t="s">
        <v>749</v>
      </c>
      <c r="H125" t="s">
        <v>140</v>
      </c>
      <c r="I125" t="s">
        <v>750</v>
      </c>
      <c r="J125" t="s">
        <v>142</v>
      </c>
      <c r="K125" t="s">
        <v>751</v>
      </c>
      <c r="L125" t="s">
        <v>1909</v>
      </c>
      <c r="M125" t="s">
        <v>1910</v>
      </c>
      <c r="N125" t="s">
        <v>1911</v>
      </c>
      <c r="P125" s="25">
        <v>18</v>
      </c>
      <c r="Q125" s="33">
        <v>2218998</v>
      </c>
      <c r="R125" s="25">
        <v>5</v>
      </c>
      <c r="S125" s="24" t="s">
        <v>8</v>
      </c>
      <c r="T125" s="25"/>
      <c r="U125" s="41">
        <v>2701</v>
      </c>
      <c r="V125" s="41">
        <v>16</v>
      </c>
      <c r="W125" s="105"/>
      <c r="X125" s="67"/>
    </row>
    <row r="126" spans="1:24" x14ac:dyDescent="0.45">
      <c r="A126" s="38">
        <v>126</v>
      </c>
      <c r="B126" t="s">
        <v>752</v>
      </c>
      <c r="C126" t="s">
        <v>753</v>
      </c>
      <c r="D126" t="s">
        <v>146</v>
      </c>
      <c r="E126" t="s">
        <v>147</v>
      </c>
      <c r="F126" t="s">
        <v>564</v>
      </c>
      <c r="G126" t="s">
        <v>565</v>
      </c>
      <c r="H126" t="s">
        <v>140</v>
      </c>
      <c r="I126" t="s">
        <v>566</v>
      </c>
      <c r="J126" t="s">
        <v>142</v>
      </c>
      <c r="K126" t="s">
        <v>567</v>
      </c>
      <c r="L126" t="s">
        <v>97</v>
      </c>
      <c r="M126" t="s">
        <v>98</v>
      </c>
      <c r="N126" t="s">
        <v>1912</v>
      </c>
      <c r="P126" s="25">
        <v>7</v>
      </c>
      <c r="Q126" s="33">
        <v>344372</v>
      </c>
      <c r="R126" s="25">
        <v>4</v>
      </c>
      <c r="S126" s="24" t="s">
        <v>8</v>
      </c>
      <c r="T126" s="25"/>
      <c r="U126" s="41">
        <v>653</v>
      </c>
      <c r="V126" s="41">
        <v>4</v>
      </c>
      <c r="W126" s="105"/>
      <c r="X126" s="67"/>
    </row>
    <row r="127" spans="1:24" x14ac:dyDescent="0.45">
      <c r="A127" s="38">
        <v>127</v>
      </c>
      <c r="B127" t="s">
        <v>754</v>
      </c>
      <c r="C127" t="s">
        <v>755</v>
      </c>
      <c r="D127" t="s">
        <v>146</v>
      </c>
      <c r="E127" t="s">
        <v>147</v>
      </c>
      <c r="F127" t="s">
        <v>756</v>
      </c>
      <c r="G127" t="s">
        <v>757</v>
      </c>
      <c r="H127" t="s">
        <v>140</v>
      </c>
      <c r="I127" t="s">
        <v>755</v>
      </c>
      <c r="J127" t="s">
        <v>142</v>
      </c>
      <c r="K127" t="s">
        <v>758</v>
      </c>
      <c r="L127" t="s">
        <v>112</v>
      </c>
      <c r="M127" t="s">
        <v>1918</v>
      </c>
      <c r="N127" t="s">
        <v>1919</v>
      </c>
      <c r="P127" s="25">
        <v>100</v>
      </c>
      <c r="Q127" s="33">
        <v>5966598</v>
      </c>
      <c r="R127" s="25">
        <v>33</v>
      </c>
      <c r="S127" s="24" t="s">
        <v>8</v>
      </c>
      <c r="T127" s="25"/>
      <c r="U127" s="41">
        <v>2143</v>
      </c>
      <c r="V127" s="41">
        <v>124</v>
      </c>
      <c r="W127" s="105"/>
      <c r="X127" s="67"/>
    </row>
    <row r="128" spans="1:24" x14ac:dyDescent="0.45">
      <c r="A128" s="38">
        <v>128</v>
      </c>
      <c r="B128" t="s">
        <v>759</v>
      </c>
      <c r="C128" t="s">
        <v>760</v>
      </c>
      <c r="D128" t="s">
        <v>146</v>
      </c>
      <c r="E128" t="s">
        <v>147</v>
      </c>
      <c r="F128" t="s">
        <v>761</v>
      </c>
      <c r="G128" t="s">
        <v>762</v>
      </c>
      <c r="H128" t="s">
        <v>140</v>
      </c>
      <c r="I128" t="s">
        <v>763</v>
      </c>
      <c r="J128" t="s">
        <v>142</v>
      </c>
      <c r="K128" t="s">
        <v>764</v>
      </c>
      <c r="L128" t="s">
        <v>112</v>
      </c>
      <c r="M128" t="s">
        <v>1918</v>
      </c>
      <c r="N128" t="s">
        <v>1919</v>
      </c>
      <c r="P128" s="25">
        <v>18</v>
      </c>
      <c r="Q128" s="33">
        <v>1264891</v>
      </c>
      <c r="R128" s="25">
        <v>5</v>
      </c>
      <c r="S128" s="24" t="s">
        <v>8</v>
      </c>
      <c r="T128" s="25"/>
      <c r="U128" s="41">
        <v>729</v>
      </c>
      <c r="V128" s="41">
        <v>17</v>
      </c>
      <c r="W128" s="105"/>
      <c r="X128" s="67"/>
    </row>
    <row r="129" spans="1:24" x14ac:dyDescent="0.45">
      <c r="A129" s="38">
        <v>129</v>
      </c>
      <c r="B129" t="s">
        <v>765</v>
      </c>
      <c r="C129" t="s">
        <v>766</v>
      </c>
      <c r="D129" t="s">
        <v>146</v>
      </c>
      <c r="E129" t="s">
        <v>147</v>
      </c>
      <c r="F129" t="s">
        <v>767</v>
      </c>
      <c r="G129" t="s">
        <v>768</v>
      </c>
      <c r="H129" t="s">
        <v>140</v>
      </c>
      <c r="I129" t="s">
        <v>766</v>
      </c>
      <c r="J129" t="s">
        <v>142</v>
      </c>
      <c r="K129" t="s">
        <v>769</v>
      </c>
      <c r="L129" t="s">
        <v>109</v>
      </c>
      <c r="M129" t="s">
        <v>110</v>
      </c>
      <c r="N129" t="s">
        <v>1922</v>
      </c>
      <c r="P129" s="25">
        <v>3</v>
      </c>
      <c r="Q129" s="33">
        <v>321826</v>
      </c>
      <c r="R129" s="25">
        <v>0</v>
      </c>
      <c r="S129" s="24" t="s">
        <v>8</v>
      </c>
      <c r="T129" s="25"/>
      <c r="U129" s="41">
        <v>1219</v>
      </c>
      <c r="V129" s="41">
        <v>0</v>
      </c>
      <c r="W129" s="105"/>
      <c r="X129" s="67"/>
    </row>
    <row r="130" spans="1:24" x14ac:dyDescent="0.45">
      <c r="A130" s="38">
        <v>130</v>
      </c>
      <c r="B130" t="s">
        <v>770</v>
      </c>
      <c r="C130" t="s">
        <v>771</v>
      </c>
      <c r="D130" t="s">
        <v>146</v>
      </c>
      <c r="E130" t="s">
        <v>147</v>
      </c>
      <c r="F130" t="s">
        <v>772</v>
      </c>
      <c r="G130" t="s">
        <v>773</v>
      </c>
      <c r="H130" t="s">
        <v>140</v>
      </c>
      <c r="I130" t="s">
        <v>744</v>
      </c>
      <c r="J130" t="s">
        <v>142</v>
      </c>
      <c r="K130" t="s">
        <v>745</v>
      </c>
      <c r="L130" t="s">
        <v>100</v>
      </c>
      <c r="M130" t="s">
        <v>101</v>
      </c>
      <c r="N130" t="s">
        <v>1921</v>
      </c>
      <c r="P130" s="25">
        <v>52</v>
      </c>
      <c r="Q130" s="33">
        <v>1925398</v>
      </c>
      <c r="R130" s="25">
        <v>21</v>
      </c>
      <c r="S130" s="24" t="s">
        <v>8</v>
      </c>
      <c r="T130" s="25"/>
      <c r="U130" s="41">
        <v>813</v>
      </c>
      <c r="V130" s="41">
        <v>55</v>
      </c>
      <c r="W130" s="105"/>
      <c r="X130" s="67"/>
    </row>
    <row r="131" spans="1:24" x14ac:dyDescent="0.45">
      <c r="A131" s="38">
        <v>131</v>
      </c>
      <c r="B131" t="s">
        <v>774</v>
      </c>
      <c r="C131" t="s">
        <v>775</v>
      </c>
      <c r="D131" t="s">
        <v>136</v>
      </c>
      <c r="E131" t="s">
        <v>137</v>
      </c>
      <c r="F131" t="s">
        <v>776</v>
      </c>
      <c r="G131" t="s">
        <v>777</v>
      </c>
      <c r="H131" t="s">
        <v>140</v>
      </c>
      <c r="I131" t="s">
        <v>188</v>
      </c>
      <c r="J131" t="s">
        <v>142</v>
      </c>
      <c r="K131" t="s">
        <v>189</v>
      </c>
      <c r="L131" t="s">
        <v>109</v>
      </c>
      <c r="M131" t="s">
        <v>110</v>
      </c>
      <c r="N131" t="s">
        <v>1922</v>
      </c>
      <c r="P131" s="25">
        <v>52</v>
      </c>
      <c r="Q131" s="33">
        <v>1563958</v>
      </c>
      <c r="R131" s="25">
        <v>2</v>
      </c>
      <c r="S131" s="24" t="s">
        <v>8</v>
      </c>
      <c r="T131" s="25"/>
      <c r="U131" s="41">
        <v>501</v>
      </c>
      <c r="V131" s="41">
        <v>45</v>
      </c>
      <c r="W131" s="105"/>
      <c r="X131" s="67"/>
    </row>
    <row r="132" spans="1:24" x14ac:dyDescent="0.45">
      <c r="A132" s="38">
        <v>132</v>
      </c>
      <c r="B132" t="s">
        <v>778</v>
      </c>
      <c r="C132" t="s">
        <v>779</v>
      </c>
      <c r="D132" t="s">
        <v>146</v>
      </c>
      <c r="E132" t="s">
        <v>147</v>
      </c>
      <c r="F132" t="s">
        <v>780</v>
      </c>
      <c r="G132" t="s">
        <v>781</v>
      </c>
      <c r="H132" t="s">
        <v>140</v>
      </c>
      <c r="I132" t="s">
        <v>779</v>
      </c>
      <c r="J132" t="s">
        <v>142</v>
      </c>
      <c r="K132" t="s">
        <v>782</v>
      </c>
      <c r="L132" t="s">
        <v>100</v>
      </c>
      <c r="M132" t="s">
        <v>101</v>
      </c>
      <c r="N132" t="s">
        <v>1921</v>
      </c>
      <c r="P132" s="25">
        <v>185</v>
      </c>
      <c r="Q132" s="33">
        <v>4417611</v>
      </c>
      <c r="R132" s="25">
        <v>10</v>
      </c>
      <c r="S132" s="24" t="s">
        <v>8</v>
      </c>
      <c r="T132" s="25"/>
      <c r="U132" s="41">
        <v>2716</v>
      </c>
      <c r="V132" s="41">
        <v>213</v>
      </c>
      <c r="W132" s="105"/>
      <c r="X132" s="67"/>
    </row>
    <row r="133" spans="1:24" x14ac:dyDescent="0.45">
      <c r="A133" s="38">
        <v>133</v>
      </c>
      <c r="B133" s="35" t="s">
        <v>2056</v>
      </c>
      <c r="C133" s="34" t="s">
        <v>2055</v>
      </c>
      <c r="D133" s="34" t="s">
        <v>146</v>
      </c>
      <c r="E133" s="34" t="s">
        <v>147</v>
      </c>
      <c r="F133" s="34" t="s">
        <v>2057</v>
      </c>
      <c r="G133" s="34" t="s">
        <v>2058</v>
      </c>
      <c r="H133" s="34"/>
      <c r="I133" s="34" t="s">
        <v>698</v>
      </c>
      <c r="J133" s="34" t="s">
        <v>142</v>
      </c>
      <c r="K133" s="37" t="s">
        <v>699</v>
      </c>
      <c r="L133" s="36" t="s">
        <v>106</v>
      </c>
      <c r="M133" s="36" t="s">
        <v>107</v>
      </c>
      <c r="N133" s="36" t="s">
        <v>1920</v>
      </c>
      <c r="O133" s="36"/>
      <c r="P133" s="25"/>
      <c r="Q133" s="33">
        <v>170448</v>
      </c>
      <c r="R133" s="25">
        <v>0</v>
      </c>
      <c r="T133" s="25"/>
      <c r="U133" s="41">
        <v>8</v>
      </c>
      <c r="V133" s="41">
        <v>0</v>
      </c>
      <c r="W133" s="105"/>
      <c r="X133" s="67"/>
    </row>
    <row r="134" spans="1:24" x14ac:dyDescent="0.45">
      <c r="A134" s="38">
        <v>134</v>
      </c>
      <c r="B134" t="s">
        <v>783</v>
      </c>
      <c r="C134" t="s">
        <v>784</v>
      </c>
      <c r="D134" t="s">
        <v>146</v>
      </c>
      <c r="E134" t="s">
        <v>147</v>
      </c>
      <c r="F134" t="s">
        <v>785</v>
      </c>
      <c r="G134" t="s">
        <v>786</v>
      </c>
      <c r="H134" t="s">
        <v>140</v>
      </c>
      <c r="I134" t="s">
        <v>784</v>
      </c>
      <c r="J134" t="s">
        <v>142</v>
      </c>
      <c r="K134" t="s">
        <v>787</v>
      </c>
      <c r="L134" t="s">
        <v>97</v>
      </c>
      <c r="M134" t="s">
        <v>98</v>
      </c>
      <c r="N134" t="s">
        <v>1912</v>
      </c>
      <c r="P134" s="25">
        <v>52</v>
      </c>
      <c r="Q134" s="33">
        <v>592611</v>
      </c>
      <c r="R134" s="25">
        <v>4</v>
      </c>
      <c r="S134" s="24" t="s">
        <v>8</v>
      </c>
      <c r="T134" s="25"/>
      <c r="U134" s="41">
        <v>3041</v>
      </c>
      <c r="V134" s="41">
        <v>63</v>
      </c>
      <c r="W134" s="105"/>
      <c r="X134" s="67"/>
    </row>
    <row r="135" spans="1:24" x14ac:dyDescent="0.45">
      <c r="A135" s="38">
        <v>135</v>
      </c>
      <c r="B135" t="s">
        <v>788</v>
      </c>
      <c r="C135" t="s">
        <v>789</v>
      </c>
      <c r="D135" t="s">
        <v>146</v>
      </c>
      <c r="E135" t="s">
        <v>147</v>
      </c>
      <c r="F135" t="s">
        <v>790</v>
      </c>
      <c r="G135" t="s">
        <v>791</v>
      </c>
      <c r="H135" t="s">
        <v>140</v>
      </c>
      <c r="I135" t="s">
        <v>789</v>
      </c>
      <c r="J135" t="s">
        <v>142</v>
      </c>
      <c r="K135" t="s">
        <v>792</v>
      </c>
      <c r="L135" t="s">
        <v>106</v>
      </c>
      <c r="M135" t="s">
        <v>107</v>
      </c>
      <c r="N135" t="s">
        <v>1920</v>
      </c>
      <c r="P135" s="25">
        <v>31</v>
      </c>
      <c r="Q135" s="33">
        <v>658923</v>
      </c>
      <c r="R135" s="25">
        <v>2</v>
      </c>
      <c r="S135" s="24" t="s">
        <v>8</v>
      </c>
      <c r="T135" s="25"/>
      <c r="U135" s="41">
        <v>689</v>
      </c>
      <c r="V135" s="41">
        <v>32</v>
      </c>
      <c r="W135" s="105"/>
      <c r="X135" s="67"/>
    </row>
    <row r="136" spans="1:24" x14ac:dyDescent="0.45">
      <c r="A136" s="38">
        <v>136</v>
      </c>
      <c r="B136" t="s">
        <v>793</v>
      </c>
      <c r="C136" t="s">
        <v>794</v>
      </c>
      <c r="D136" t="s">
        <v>146</v>
      </c>
      <c r="E136" t="s">
        <v>147</v>
      </c>
      <c r="F136" t="s">
        <v>795</v>
      </c>
      <c r="G136" t="s">
        <v>796</v>
      </c>
      <c r="H136" t="s">
        <v>140</v>
      </c>
      <c r="I136" t="s">
        <v>211</v>
      </c>
      <c r="J136" t="s">
        <v>142</v>
      </c>
      <c r="K136" t="s">
        <v>797</v>
      </c>
      <c r="L136" t="s">
        <v>1915</v>
      </c>
      <c r="M136" t="s">
        <v>1916</v>
      </c>
      <c r="N136" t="s">
        <v>1917</v>
      </c>
      <c r="P136" s="25">
        <v>21</v>
      </c>
      <c r="Q136" s="33">
        <v>2930755</v>
      </c>
      <c r="R136" s="25">
        <v>3</v>
      </c>
      <c r="S136" s="24" t="s">
        <v>8</v>
      </c>
      <c r="T136" s="25"/>
      <c r="U136" s="41">
        <v>1440</v>
      </c>
      <c r="V136" s="41">
        <v>25</v>
      </c>
      <c r="W136" s="105"/>
      <c r="X136" s="67"/>
    </row>
    <row r="137" spans="1:24" x14ac:dyDescent="0.45">
      <c r="A137" s="38">
        <v>137</v>
      </c>
      <c r="B137" t="s">
        <v>798</v>
      </c>
      <c r="C137" t="s">
        <v>799</v>
      </c>
      <c r="D137" t="s">
        <v>146</v>
      </c>
      <c r="E137" t="s">
        <v>147</v>
      </c>
      <c r="F137" t="s">
        <v>800</v>
      </c>
      <c r="G137" t="s">
        <v>801</v>
      </c>
      <c r="H137" t="s">
        <v>140</v>
      </c>
      <c r="I137" t="s">
        <v>203</v>
      </c>
      <c r="J137" t="s">
        <v>142</v>
      </c>
      <c r="K137" t="s">
        <v>206</v>
      </c>
      <c r="L137" t="s">
        <v>106</v>
      </c>
      <c r="M137" t="s">
        <v>107</v>
      </c>
      <c r="N137" t="s">
        <v>1920</v>
      </c>
      <c r="P137" s="25">
        <v>202</v>
      </c>
      <c r="Q137" s="33">
        <v>4961627</v>
      </c>
      <c r="R137" s="25">
        <v>18</v>
      </c>
      <c r="S137" s="24" t="s">
        <v>12</v>
      </c>
      <c r="T137" s="25"/>
      <c r="U137" s="41">
        <v>1626</v>
      </c>
      <c r="V137" s="41">
        <v>156</v>
      </c>
      <c r="W137" s="105"/>
      <c r="X137" s="67"/>
    </row>
    <row r="138" spans="1:24" x14ac:dyDescent="0.45">
      <c r="A138" s="38">
        <v>138</v>
      </c>
      <c r="B138" t="s">
        <v>802</v>
      </c>
      <c r="C138" t="s">
        <v>803</v>
      </c>
      <c r="D138" t="s">
        <v>146</v>
      </c>
      <c r="E138" t="s">
        <v>147</v>
      </c>
      <c r="F138" t="s">
        <v>1993</v>
      </c>
      <c r="G138" t="s">
        <v>804</v>
      </c>
      <c r="H138" t="s">
        <v>140</v>
      </c>
      <c r="I138" t="s">
        <v>805</v>
      </c>
      <c r="J138" t="s">
        <v>142</v>
      </c>
      <c r="K138" t="s">
        <v>806</v>
      </c>
      <c r="L138" t="s">
        <v>1915</v>
      </c>
      <c r="M138" t="s">
        <v>1916</v>
      </c>
      <c r="N138" t="s">
        <v>1917</v>
      </c>
      <c r="P138" s="25">
        <v>164</v>
      </c>
      <c r="Q138" s="33">
        <v>5010267</v>
      </c>
      <c r="R138" s="25">
        <v>3</v>
      </c>
      <c r="S138" s="24" t="s">
        <v>8</v>
      </c>
      <c r="T138" s="25"/>
      <c r="U138" s="41">
        <v>2258</v>
      </c>
      <c r="V138" s="41">
        <v>219</v>
      </c>
      <c r="W138" s="105"/>
      <c r="X138" s="67"/>
    </row>
    <row r="139" spans="1:24" x14ac:dyDescent="0.45">
      <c r="A139" s="38">
        <v>139</v>
      </c>
      <c r="B139" t="s">
        <v>807</v>
      </c>
      <c r="C139" t="s">
        <v>808</v>
      </c>
      <c r="D139" t="s">
        <v>146</v>
      </c>
      <c r="E139" t="s">
        <v>147</v>
      </c>
      <c r="F139" t="s">
        <v>809</v>
      </c>
      <c r="G139" t="s">
        <v>810</v>
      </c>
      <c r="H139" t="s">
        <v>140</v>
      </c>
      <c r="I139" t="s">
        <v>188</v>
      </c>
      <c r="J139" t="s">
        <v>142</v>
      </c>
      <c r="K139" t="s">
        <v>811</v>
      </c>
      <c r="L139" t="s">
        <v>1909</v>
      </c>
      <c r="M139" t="s">
        <v>1910</v>
      </c>
      <c r="N139" t="s">
        <v>1911</v>
      </c>
      <c r="P139" s="25">
        <v>71</v>
      </c>
      <c r="Q139" s="33">
        <v>4582660</v>
      </c>
      <c r="R139" s="25">
        <v>16</v>
      </c>
      <c r="S139" s="24" t="s">
        <v>12</v>
      </c>
      <c r="T139" s="25"/>
      <c r="U139" s="41">
        <v>2083</v>
      </c>
      <c r="V139" s="41">
        <v>86</v>
      </c>
      <c r="W139" s="105"/>
      <c r="X139" s="67"/>
    </row>
    <row r="140" spans="1:24" x14ac:dyDescent="0.45">
      <c r="A140" s="38">
        <v>140</v>
      </c>
      <c r="B140" t="s">
        <v>812</v>
      </c>
      <c r="C140" t="s">
        <v>719</v>
      </c>
      <c r="D140" t="s">
        <v>146</v>
      </c>
      <c r="E140" t="s">
        <v>147</v>
      </c>
      <c r="F140" t="s">
        <v>813</v>
      </c>
      <c r="G140" t="s">
        <v>814</v>
      </c>
      <c r="H140" t="s">
        <v>140</v>
      </c>
      <c r="I140" t="s">
        <v>719</v>
      </c>
      <c r="J140" t="s">
        <v>142</v>
      </c>
      <c r="K140" t="s">
        <v>720</v>
      </c>
      <c r="L140" t="s">
        <v>97</v>
      </c>
      <c r="M140" t="s">
        <v>98</v>
      </c>
      <c r="N140" t="s">
        <v>1912</v>
      </c>
      <c r="P140" s="25">
        <v>99</v>
      </c>
      <c r="Q140" s="33">
        <v>4095336</v>
      </c>
      <c r="R140" s="25">
        <v>50</v>
      </c>
      <c r="S140" s="24" t="s">
        <v>8</v>
      </c>
      <c r="T140" s="25"/>
      <c r="U140" s="41">
        <v>1505</v>
      </c>
      <c r="V140" s="41">
        <v>81</v>
      </c>
      <c r="W140" s="105"/>
      <c r="X140" s="67"/>
    </row>
    <row r="141" spans="1:24" x14ac:dyDescent="0.45">
      <c r="A141" s="38">
        <v>141</v>
      </c>
      <c r="B141" t="s">
        <v>815</v>
      </c>
      <c r="C141" t="s">
        <v>816</v>
      </c>
      <c r="D141" t="s">
        <v>146</v>
      </c>
      <c r="E141" t="s">
        <v>147</v>
      </c>
      <c r="F141" t="s">
        <v>817</v>
      </c>
      <c r="G141" t="s">
        <v>818</v>
      </c>
      <c r="H141" t="s">
        <v>819</v>
      </c>
      <c r="I141" t="s">
        <v>719</v>
      </c>
      <c r="J141" t="s">
        <v>142</v>
      </c>
      <c r="K141" t="s">
        <v>720</v>
      </c>
      <c r="L141" t="s">
        <v>184</v>
      </c>
      <c r="M141" t="s">
        <v>185</v>
      </c>
      <c r="N141" t="s">
        <v>1914</v>
      </c>
      <c r="P141" s="25">
        <v>12</v>
      </c>
      <c r="Q141" s="33">
        <v>2204001</v>
      </c>
      <c r="R141" s="25">
        <v>15</v>
      </c>
      <c r="S141" s="24" t="s">
        <v>12</v>
      </c>
      <c r="T141" s="25"/>
      <c r="U141" s="41">
        <v>1043</v>
      </c>
      <c r="V141" s="41">
        <v>24</v>
      </c>
      <c r="W141" s="105"/>
      <c r="X141" s="67"/>
    </row>
    <row r="142" spans="1:24" x14ac:dyDescent="0.45">
      <c r="A142" s="38">
        <v>142</v>
      </c>
      <c r="B142" t="s">
        <v>820</v>
      </c>
      <c r="C142" t="s">
        <v>821</v>
      </c>
      <c r="D142" t="s">
        <v>146</v>
      </c>
      <c r="E142" t="s">
        <v>147</v>
      </c>
      <c r="F142" t="s">
        <v>822</v>
      </c>
      <c r="G142" t="s">
        <v>1994</v>
      </c>
      <c r="H142" t="s">
        <v>140</v>
      </c>
      <c r="I142" t="s">
        <v>823</v>
      </c>
      <c r="J142" t="s">
        <v>142</v>
      </c>
      <c r="K142" t="s">
        <v>824</v>
      </c>
      <c r="L142" t="s">
        <v>1915</v>
      </c>
      <c r="M142" t="s">
        <v>1916</v>
      </c>
      <c r="N142" t="s">
        <v>1917</v>
      </c>
      <c r="P142" s="25">
        <v>25</v>
      </c>
      <c r="Q142" s="33">
        <v>344420</v>
      </c>
      <c r="R142" s="25">
        <v>2</v>
      </c>
      <c r="S142" s="24" t="s">
        <v>8</v>
      </c>
      <c r="T142" s="25"/>
      <c r="U142" s="41">
        <v>2222</v>
      </c>
      <c r="V142" s="41">
        <v>23</v>
      </c>
      <c r="W142" s="105"/>
      <c r="X142" s="67"/>
    </row>
    <row r="143" spans="1:24" x14ac:dyDescent="0.45">
      <c r="A143" s="38">
        <v>143</v>
      </c>
      <c r="B143" t="s">
        <v>825</v>
      </c>
      <c r="C143" t="s">
        <v>826</v>
      </c>
      <c r="D143" t="s">
        <v>146</v>
      </c>
      <c r="E143" t="s">
        <v>147</v>
      </c>
      <c r="F143" t="s">
        <v>827</v>
      </c>
      <c r="G143" t="s">
        <v>828</v>
      </c>
      <c r="H143" t="s">
        <v>140</v>
      </c>
      <c r="I143" t="s">
        <v>826</v>
      </c>
      <c r="J143" t="s">
        <v>142</v>
      </c>
      <c r="K143" t="s">
        <v>829</v>
      </c>
      <c r="L143" t="s">
        <v>184</v>
      </c>
      <c r="M143" t="s">
        <v>185</v>
      </c>
      <c r="N143" t="s">
        <v>1914</v>
      </c>
      <c r="P143" s="25">
        <v>31</v>
      </c>
      <c r="Q143" s="33">
        <v>436236</v>
      </c>
      <c r="R143" s="25">
        <v>8</v>
      </c>
      <c r="S143" s="24" t="s">
        <v>8</v>
      </c>
      <c r="T143" s="25"/>
      <c r="U143" s="41">
        <v>493</v>
      </c>
      <c r="V143" s="41">
        <v>21</v>
      </c>
      <c r="W143" s="105"/>
      <c r="X143" s="67"/>
    </row>
    <row r="144" spans="1:24" x14ac:dyDescent="0.45">
      <c r="A144" s="38">
        <v>144</v>
      </c>
      <c r="B144" t="s">
        <v>830</v>
      </c>
      <c r="C144" t="s">
        <v>831</v>
      </c>
      <c r="D144" t="s">
        <v>146</v>
      </c>
      <c r="E144" t="s">
        <v>147</v>
      </c>
      <c r="F144" t="s">
        <v>1995</v>
      </c>
      <c r="G144" t="s">
        <v>832</v>
      </c>
      <c r="H144" t="s">
        <v>140</v>
      </c>
      <c r="I144" t="s">
        <v>833</v>
      </c>
      <c r="J144" t="s">
        <v>142</v>
      </c>
      <c r="K144" t="s">
        <v>834</v>
      </c>
      <c r="L144" t="s">
        <v>184</v>
      </c>
      <c r="M144" t="s">
        <v>185</v>
      </c>
      <c r="N144" t="s">
        <v>1914</v>
      </c>
      <c r="P144" s="25">
        <v>7</v>
      </c>
      <c r="Q144" s="33">
        <v>225725</v>
      </c>
      <c r="R144" s="25">
        <v>1</v>
      </c>
      <c r="S144" s="24" t="s">
        <v>8</v>
      </c>
      <c r="T144" s="25"/>
      <c r="U144" s="41">
        <v>581</v>
      </c>
      <c r="V144" s="41">
        <v>7</v>
      </c>
      <c r="W144" s="105"/>
      <c r="X144" s="67"/>
    </row>
    <row r="145" spans="1:24" x14ac:dyDescent="0.45">
      <c r="A145" s="38">
        <v>145</v>
      </c>
      <c r="B145" t="s">
        <v>835</v>
      </c>
      <c r="C145" t="s">
        <v>836</v>
      </c>
      <c r="D145" t="s">
        <v>146</v>
      </c>
      <c r="E145" t="s">
        <v>147</v>
      </c>
      <c r="F145" t="s">
        <v>1996</v>
      </c>
      <c r="G145" t="s">
        <v>838</v>
      </c>
      <c r="H145" t="s">
        <v>140</v>
      </c>
      <c r="I145" t="s">
        <v>839</v>
      </c>
      <c r="J145" t="s">
        <v>142</v>
      </c>
      <c r="K145" t="s">
        <v>840</v>
      </c>
      <c r="L145" t="s">
        <v>115</v>
      </c>
      <c r="M145" t="s">
        <v>116</v>
      </c>
      <c r="N145" t="s">
        <v>1913</v>
      </c>
      <c r="P145" s="25">
        <v>11</v>
      </c>
      <c r="Q145" s="33">
        <v>651903</v>
      </c>
      <c r="R145" s="25">
        <v>5</v>
      </c>
      <c r="S145" s="24" t="s">
        <v>8</v>
      </c>
      <c r="T145" s="25"/>
      <c r="U145" s="41">
        <v>1674</v>
      </c>
      <c r="V145" s="41">
        <v>12</v>
      </c>
      <c r="W145" s="105"/>
      <c r="X145" s="67"/>
    </row>
    <row r="146" spans="1:24" x14ac:dyDescent="0.45">
      <c r="A146" s="38">
        <v>146</v>
      </c>
      <c r="B146" t="s">
        <v>841</v>
      </c>
      <c r="C146" t="s">
        <v>842</v>
      </c>
      <c r="D146" t="s">
        <v>136</v>
      </c>
      <c r="E146" t="s">
        <v>137</v>
      </c>
      <c r="F146" t="s">
        <v>843</v>
      </c>
      <c r="G146" t="s">
        <v>844</v>
      </c>
      <c r="H146" t="s">
        <v>140</v>
      </c>
      <c r="I146" t="s">
        <v>504</v>
      </c>
      <c r="J146" t="s">
        <v>142</v>
      </c>
      <c r="K146" t="s">
        <v>845</v>
      </c>
      <c r="L146" t="s">
        <v>100</v>
      </c>
      <c r="M146" t="s">
        <v>101</v>
      </c>
      <c r="N146" t="s">
        <v>1921</v>
      </c>
      <c r="P146" s="25">
        <v>17</v>
      </c>
      <c r="Q146" s="33">
        <v>2002833</v>
      </c>
      <c r="R146" s="25">
        <v>0</v>
      </c>
      <c r="S146" s="24" t="s">
        <v>8</v>
      </c>
      <c r="T146" s="25"/>
      <c r="U146" s="41">
        <v>536</v>
      </c>
      <c r="V146" s="41">
        <v>32</v>
      </c>
      <c r="W146" s="105"/>
      <c r="X146" s="67"/>
    </row>
    <row r="147" spans="1:24" x14ac:dyDescent="0.45">
      <c r="A147" s="38">
        <v>147</v>
      </c>
      <c r="B147" t="s">
        <v>846</v>
      </c>
      <c r="C147" t="s">
        <v>847</v>
      </c>
      <c r="D147" t="s">
        <v>136</v>
      </c>
      <c r="E147" t="s">
        <v>137</v>
      </c>
      <c r="F147" t="s">
        <v>843</v>
      </c>
      <c r="G147" t="s">
        <v>848</v>
      </c>
      <c r="H147" t="s">
        <v>140</v>
      </c>
      <c r="I147" t="s">
        <v>849</v>
      </c>
      <c r="J147" t="s">
        <v>142</v>
      </c>
      <c r="K147" t="s">
        <v>850</v>
      </c>
      <c r="L147" t="s">
        <v>100</v>
      </c>
      <c r="M147" t="s">
        <v>101</v>
      </c>
      <c r="N147" t="s">
        <v>1921</v>
      </c>
      <c r="P147" s="25">
        <v>26</v>
      </c>
      <c r="Q147" s="33">
        <v>1528821</v>
      </c>
      <c r="R147" s="25">
        <v>0</v>
      </c>
      <c r="S147" s="24" t="s">
        <v>8</v>
      </c>
      <c r="T147" s="25"/>
      <c r="U147" s="41">
        <v>321</v>
      </c>
      <c r="V147" s="41">
        <v>24</v>
      </c>
      <c r="W147" s="105"/>
      <c r="X147" s="67"/>
    </row>
    <row r="148" spans="1:24" x14ac:dyDescent="0.45">
      <c r="A148" s="38">
        <v>148</v>
      </c>
      <c r="B148" t="s">
        <v>851</v>
      </c>
      <c r="C148" t="s">
        <v>852</v>
      </c>
      <c r="D148" t="s">
        <v>146</v>
      </c>
      <c r="E148" t="s">
        <v>147</v>
      </c>
      <c r="F148" t="s">
        <v>853</v>
      </c>
      <c r="G148" t="s">
        <v>854</v>
      </c>
      <c r="H148" t="s">
        <v>140</v>
      </c>
      <c r="I148" t="s">
        <v>855</v>
      </c>
      <c r="J148" t="s">
        <v>142</v>
      </c>
      <c r="K148" t="s">
        <v>856</v>
      </c>
      <c r="L148" t="s">
        <v>97</v>
      </c>
      <c r="M148" t="s">
        <v>98</v>
      </c>
      <c r="N148" t="s">
        <v>1912</v>
      </c>
      <c r="P148" s="25">
        <v>25</v>
      </c>
      <c r="Q148" s="33">
        <v>2263271</v>
      </c>
      <c r="R148" s="25">
        <v>5</v>
      </c>
      <c r="S148" s="24" t="s">
        <v>8</v>
      </c>
      <c r="T148" s="25"/>
      <c r="U148" s="41">
        <v>2788</v>
      </c>
      <c r="V148" s="41">
        <v>36</v>
      </c>
      <c r="W148" s="105"/>
      <c r="X148" s="67"/>
    </row>
    <row r="149" spans="1:24" x14ac:dyDescent="0.45">
      <c r="A149" s="38">
        <v>149</v>
      </c>
      <c r="B149" t="s">
        <v>857</v>
      </c>
      <c r="C149" t="s">
        <v>858</v>
      </c>
      <c r="D149" t="s">
        <v>146</v>
      </c>
      <c r="E149" t="s">
        <v>147</v>
      </c>
      <c r="F149" t="s">
        <v>502</v>
      </c>
      <c r="G149" t="s">
        <v>859</v>
      </c>
      <c r="H149" t="s">
        <v>140</v>
      </c>
      <c r="I149" t="s">
        <v>860</v>
      </c>
      <c r="J149" t="s">
        <v>142</v>
      </c>
      <c r="K149" t="s">
        <v>646</v>
      </c>
      <c r="L149" t="s">
        <v>184</v>
      </c>
      <c r="M149" t="s">
        <v>185</v>
      </c>
      <c r="N149" t="s">
        <v>1914</v>
      </c>
      <c r="P149" s="25">
        <v>11</v>
      </c>
      <c r="Q149" s="33">
        <v>177017</v>
      </c>
      <c r="R149" s="25">
        <v>3</v>
      </c>
      <c r="S149" s="24" t="s">
        <v>8</v>
      </c>
      <c r="T149" s="25"/>
      <c r="U149" s="41">
        <v>689</v>
      </c>
      <c r="V149" s="41">
        <v>13</v>
      </c>
      <c r="W149" s="105"/>
      <c r="X149" s="67"/>
    </row>
    <row r="150" spans="1:24" x14ac:dyDescent="0.45">
      <c r="A150" s="38">
        <v>150</v>
      </c>
      <c r="B150" s="32" t="s">
        <v>1940</v>
      </c>
      <c r="C150" t="s">
        <v>1941</v>
      </c>
      <c r="D150" t="s">
        <v>146</v>
      </c>
      <c r="E150" t="s">
        <v>147</v>
      </c>
      <c r="F150" t="s">
        <v>322</v>
      </c>
      <c r="G150" t="s">
        <v>1997</v>
      </c>
      <c r="H150" t="s">
        <v>140</v>
      </c>
      <c r="I150" t="s">
        <v>2038</v>
      </c>
      <c r="J150" t="s">
        <v>142</v>
      </c>
      <c r="K150" t="s">
        <v>2041</v>
      </c>
      <c r="L150" t="s">
        <v>109</v>
      </c>
      <c r="M150" t="s">
        <v>110</v>
      </c>
      <c r="N150" t="s">
        <v>1922</v>
      </c>
      <c r="P150" s="25"/>
      <c r="Q150" s="33">
        <v>170448</v>
      </c>
      <c r="R150" s="25">
        <v>0</v>
      </c>
      <c r="T150" s="25"/>
      <c r="U150" s="41">
        <v>47</v>
      </c>
      <c r="V150" s="41">
        <v>0</v>
      </c>
      <c r="W150" s="105"/>
      <c r="X150" s="67"/>
    </row>
    <row r="151" spans="1:24" x14ac:dyDescent="0.45">
      <c r="A151" s="38">
        <v>151</v>
      </c>
      <c r="B151" t="s">
        <v>861</v>
      </c>
      <c r="C151" t="s">
        <v>862</v>
      </c>
      <c r="D151" t="s">
        <v>146</v>
      </c>
      <c r="E151" t="s">
        <v>147</v>
      </c>
      <c r="F151" t="s">
        <v>863</v>
      </c>
      <c r="G151" t="s">
        <v>864</v>
      </c>
      <c r="H151" t="s">
        <v>140</v>
      </c>
      <c r="I151" t="s">
        <v>862</v>
      </c>
      <c r="J151" t="s">
        <v>142</v>
      </c>
      <c r="K151" t="s">
        <v>865</v>
      </c>
      <c r="L151" t="s">
        <v>100</v>
      </c>
      <c r="M151" t="s">
        <v>101</v>
      </c>
      <c r="N151" t="s">
        <v>1921</v>
      </c>
      <c r="P151" s="25">
        <v>24</v>
      </c>
      <c r="Q151" s="33">
        <v>425129</v>
      </c>
      <c r="R151" s="25">
        <v>0</v>
      </c>
      <c r="S151" s="24" t="s">
        <v>8</v>
      </c>
      <c r="T151" s="25"/>
      <c r="U151" s="41">
        <v>2580</v>
      </c>
      <c r="V151" s="41">
        <v>24</v>
      </c>
      <c r="W151" s="105"/>
      <c r="X151" s="67"/>
    </row>
    <row r="152" spans="1:24" x14ac:dyDescent="0.45">
      <c r="A152" s="38">
        <v>152</v>
      </c>
      <c r="B152" t="s">
        <v>866</v>
      </c>
      <c r="C152" t="s">
        <v>867</v>
      </c>
      <c r="D152" t="s">
        <v>146</v>
      </c>
      <c r="E152" t="s">
        <v>147</v>
      </c>
      <c r="F152" t="s">
        <v>868</v>
      </c>
      <c r="G152" t="s">
        <v>869</v>
      </c>
      <c r="H152" t="s">
        <v>140</v>
      </c>
      <c r="I152" t="s">
        <v>867</v>
      </c>
      <c r="J152" t="s">
        <v>142</v>
      </c>
      <c r="K152" t="s">
        <v>870</v>
      </c>
      <c r="L152" t="s">
        <v>115</v>
      </c>
      <c r="M152" t="s">
        <v>116</v>
      </c>
      <c r="N152" t="s">
        <v>1913</v>
      </c>
      <c r="P152" s="25">
        <v>17</v>
      </c>
      <c r="Q152" s="33">
        <v>488342</v>
      </c>
      <c r="R152" s="25">
        <v>26</v>
      </c>
      <c r="S152" s="24" t="s">
        <v>8</v>
      </c>
      <c r="T152" s="25"/>
      <c r="U152" s="41">
        <v>1003</v>
      </c>
      <c r="V152" s="41">
        <v>9</v>
      </c>
      <c r="W152" s="105"/>
      <c r="X152" s="67"/>
    </row>
    <row r="153" spans="1:24" x14ac:dyDescent="0.45">
      <c r="A153" s="38">
        <v>153</v>
      </c>
      <c r="B153" t="s">
        <v>871</v>
      </c>
      <c r="C153" t="s">
        <v>872</v>
      </c>
      <c r="D153" t="s">
        <v>146</v>
      </c>
      <c r="E153" t="s">
        <v>147</v>
      </c>
      <c r="F153" t="s">
        <v>873</v>
      </c>
      <c r="G153" t="s">
        <v>874</v>
      </c>
      <c r="H153" t="s">
        <v>140</v>
      </c>
      <c r="I153" t="s">
        <v>872</v>
      </c>
      <c r="J153" t="s">
        <v>142</v>
      </c>
      <c r="K153" t="s">
        <v>875</v>
      </c>
      <c r="L153" t="s">
        <v>97</v>
      </c>
      <c r="M153" t="s">
        <v>98</v>
      </c>
      <c r="N153" t="s">
        <v>1912</v>
      </c>
      <c r="P153" s="25">
        <v>0</v>
      </c>
      <c r="Q153" s="33">
        <v>226990</v>
      </c>
      <c r="R153" s="25">
        <v>0</v>
      </c>
      <c r="S153" s="24" t="s">
        <v>8</v>
      </c>
      <c r="T153" s="25"/>
      <c r="U153" s="41">
        <v>385</v>
      </c>
      <c r="V153" s="41">
        <v>1</v>
      </c>
      <c r="W153" s="105"/>
      <c r="X153" s="67"/>
    </row>
    <row r="154" spans="1:24" x14ac:dyDescent="0.45">
      <c r="A154" s="38">
        <v>154</v>
      </c>
      <c r="B154" t="s">
        <v>876</v>
      </c>
      <c r="C154" t="s">
        <v>877</v>
      </c>
      <c r="D154" t="s">
        <v>146</v>
      </c>
      <c r="E154" t="s">
        <v>147</v>
      </c>
      <c r="F154" t="s">
        <v>878</v>
      </c>
      <c r="G154" t="s">
        <v>879</v>
      </c>
      <c r="H154" t="s">
        <v>140</v>
      </c>
      <c r="I154" t="s">
        <v>877</v>
      </c>
      <c r="J154" t="s">
        <v>142</v>
      </c>
      <c r="K154" t="s">
        <v>880</v>
      </c>
      <c r="L154" t="s">
        <v>106</v>
      </c>
      <c r="M154" t="s">
        <v>107</v>
      </c>
      <c r="N154" t="s">
        <v>1920</v>
      </c>
      <c r="P154" s="25">
        <v>771</v>
      </c>
      <c r="Q154" s="33">
        <v>17167041</v>
      </c>
      <c r="R154" s="25">
        <v>294</v>
      </c>
      <c r="S154" s="24" t="s">
        <v>8</v>
      </c>
      <c r="T154" s="25"/>
      <c r="U154" s="41">
        <v>7663</v>
      </c>
      <c r="V154" s="41">
        <v>758</v>
      </c>
      <c r="W154" s="105"/>
      <c r="X154" s="67"/>
    </row>
    <row r="155" spans="1:24" x14ac:dyDescent="0.45">
      <c r="A155" s="38">
        <v>155</v>
      </c>
      <c r="B155" t="s">
        <v>881</v>
      </c>
      <c r="C155" t="s">
        <v>882</v>
      </c>
      <c r="D155" t="s">
        <v>146</v>
      </c>
      <c r="E155" t="s">
        <v>147</v>
      </c>
      <c r="F155" t="s">
        <v>1998</v>
      </c>
      <c r="G155" t="s">
        <v>883</v>
      </c>
      <c r="H155" t="s">
        <v>140</v>
      </c>
      <c r="I155" t="s">
        <v>884</v>
      </c>
      <c r="J155" t="s">
        <v>142</v>
      </c>
      <c r="K155" t="s">
        <v>885</v>
      </c>
      <c r="L155" t="s">
        <v>97</v>
      </c>
      <c r="M155" t="s">
        <v>98</v>
      </c>
      <c r="N155" t="s">
        <v>1912</v>
      </c>
      <c r="P155" s="25">
        <v>0</v>
      </c>
      <c r="Q155" s="33">
        <v>238007</v>
      </c>
      <c r="R155" s="25">
        <v>0</v>
      </c>
      <c r="S155" s="24" t="s">
        <v>12</v>
      </c>
      <c r="T155" s="25"/>
      <c r="U155" s="41">
        <v>105</v>
      </c>
      <c r="V155" s="41">
        <v>5</v>
      </c>
      <c r="W155" s="105"/>
      <c r="X155" s="67"/>
    </row>
    <row r="156" spans="1:24" x14ac:dyDescent="0.45">
      <c r="A156" s="38">
        <v>156</v>
      </c>
      <c r="B156" t="s">
        <v>886</v>
      </c>
      <c r="C156" t="s">
        <v>887</v>
      </c>
      <c r="D156" t="s">
        <v>136</v>
      </c>
      <c r="E156" t="s">
        <v>137</v>
      </c>
      <c r="F156" t="s">
        <v>888</v>
      </c>
      <c r="G156" t="s">
        <v>889</v>
      </c>
      <c r="H156" t="s">
        <v>140</v>
      </c>
      <c r="I156" t="s">
        <v>360</v>
      </c>
      <c r="J156" t="s">
        <v>142</v>
      </c>
      <c r="K156" t="s">
        <v>890</v>
      </c>
      <c r="L156" t="s">
        <v>97</v>
      </c>
      <c r="M156" t="s">
        <v>98</v>
      </c>
      <c r="N156" t="s">
        <v>1912</v>
      </c>
      <c r="P156" s="25">
        <v>16</v>
      </c>
      <c r="Q156" s="33">
        <v>1630351</v>
      </c>
      <c r="R156" s="25">
        <v>5</v>
      </c>
      <c r="S156" s="24" t="s">
        <v>8</v>
      </c>
      <c r="T156" s="25"/>
      <c r="U156" s="41">
        <v>187</v>
      </c>
      <c r="V156" s="41">
        <v>9</v>
      </c>
      <c r="W156" s="105"/>
      <c r="X156" s="67"/>
    </row>
    <row r="157" spans="1:24" x14ac:dyDescent="0.45">
      <c r="A157" s="38">
        <v>157</v>
      </c>
      <c r="B157" t="s">
        <v>891</v>
      </c>
      <c r="C157" t="s">
        <v>892</v>
      </c>
      <c r="D157" t="s">
        <v>136</v>
      </c>
      <c r="E157" t="s">
        <v>137</v>
      </c>
      <c r="F157" t="s">
        <v>893</v>
      </c>
      <c r="G157" t="s">
        <v>894</v>
      </c>
      <c r="H157" t="s">
        <v>895</v>
      </c>
      <c r="I157" t="s">
        <v>877</v>
      </c>
      <c r="J157" t="s">
        <v>142</v>
      </c>
      <c r="K157" t="s">
        <v>896</v>
      </c>
      <c r="L157" t="s">
        <v>106</v>
      </c>
      <c r="M157" t="s">
        <v>107</v>
      </c>
      <c r="N157" t="s">
        <v>1920</v>
      </c>
      <c r="P157" s="25">
        <v>33</v>
      </c>
      <c r="Q157" s="33">
        <v>263839</v>
      </c>
      <c r="R157" s="25">
        <v>0</v>
      </c>
      <c r="S157" s="24" t="s">
        <v>8</v>
      </c>
      <c r="T157" s="25"/>
      <c r="U157" s="41">
        <v>305</v>
      </c>
      <c r="V157" s="41">
        <v>18</v>
      </c>
      <c r="W157" s="105"/>
      <c r="X157" s="67"/>
    </row>
    <row r="158" spans="1:24" x14ac:dyDescent="0.45">
      <c r="A158" s="38">
        <v>158</v>
      </c>
      <c r="B158" t="s">
        <v>897</v>
      </c>
      <c r="C158" t="s">
        <v>898</v>
      </c>
      <c r="D158" t="s">
        <v>136</v>
      </c>
      <c r="E158" t="s">
        <v>137</v>
      </c>
      <c r="F158" t="s">
        <v>899</v>
      </c>
      <c r="G158" t="s">
        <v>900</v>
      </c>
      <c r="H158" t="s">
        <v>140</v>
      </c>
      <c r="I158" t="s">
        <v>642</v>
      </c>
      <c r="J158" t="s">
        <v>142</v>
      </c>
      <c r="K158" t="s">
        <v>901</v>
      </c>
      <c r="L158" t="s">
        <v>100</v>
      </c>
      <c r="M158" t="s">
        <v>101</v>
      </c>
      <c r="N158" t="s">
        <v>1921</v>
      </c>
      <c r="P158" s="25">
        <v>0</v>
      </c>
      <c r="Q158" s="33">
        <v>177017</v>
      </c>
      <c r="R158" s="25">
        <v>0</v>
      </c>
      <c r="S158" s="24" t="s">
        <v>12</v>
      </c>
      <c r="T158" s="25"/>
      <c r="U158" s="41">
        <v>218</v>
      </c>
      <c r="V158" s="41">
        <v>0</v>
      </c>
      <c r="W158" s="105"/>
      <c r="X158" s="67"/>
    </row>
    <row r="159" spans="1:24" x14ac:dyDescent="0.45">
      <c r="A159" s="38">
        <v>159</v>
      </c>
      <c r="B159" t="s">
        <v>902</v>
      </c>
      <c r="C159" t="s">
        <v>903</v>
      </c>
      <c r="D159" t="s">
        <v>146</v>
      </c>
      <c r="E159" t="s">
        <v>147</v>
      </c>
      <c r="F159" t="s">
        <v>1999</v>
      </c>
      <c r="G159" t="s">
        <v>904</v>
      </c>
      <c r="H159" t="s">
        <v>140</v>
      </c>
      <c r="I159" t="s">
        <v>903</v>
      </c>
      <c r="J159" t="s">
        <v>142</v>
      </c>
      <c r="K159" t="s">
        <v>905</v>
      </c>
      <c r="L159" t="s">
        <v>106</v>
      </c>
      <c r="M159" t="s">
        <v>107</v>
      </c>
      <c r="N159" t="s">
        <v>1920</v>
      </c>
      <c r="P159" s="25">
        <v>15</v>
      </c>
      <c r="Q159" s="33">
        <v>944059</v>
      </c>
      <c r="R159" s="25">
        <v>4</v>
      </c>
      <c r="S159" s="24" t="s">
        <v>8</v>
      </c>
      <c r="T159" s="25"/>
      <c r="U159" s="41">
        <v>3872</v>
      </c>
      <c r="V159" s="41">
        <v>16</v>
      </c>
      <c r="W159" s="105"/>
      <c r="X159" s="67"/>
    </row>
    <row r="160" spans="1:24" x14ac:dyDescent="0.45">
      <c r="A160" s="38">
        <v>160</v>
      </c>
      <c r="B160" t="s">
        <v>906</v>
      </c>
      <c r="C160" t="s">
        <v>907</v>
      </c>
      <c r="D160" t="s">
        <v>146</v>
      </c>
      <c r="E160" t="s">
        <v>147</v>
      </c>
      <c r="F160" t="s">
        <v>908</v>
      </c>
      <c r="G160" t="s">
        <v>909</v>
      </c>
      <c r="H160" t="s">
        <v>140</v>
      </c>
      <c r="I160" t="s">
        <v>907</v>
      </c>
      <c r="J160" t="s">
        <v>142</v>
      </c>
      <c r="K160" t="s">
        <v>910</v>
      </c>
      <c r="L160" t="s">
        <v>184</v>
      </c>
      <c r="M160" t="s">
        <v>185</v>
      </c>
      <c r="N160" t="s">
        <v>1914</v>
      </c>
      <c r="P160" s="25">
        <v>95</v>
      </c>
      <c r="Q160" s="33">
        <v>1604903</v>
      </c>
      <c r="R160" s="25">
        <v>10</v>
      </c>
      <c r="S160" s="24" t="s">
        <v>8</v>
      </c>
      <c r="T160" s="25"/>
      <c r="U160" s="41">
        <v>1236</v>
      </c>
      <c r="V160" s="41">
        <v>73</v>
      </c>
      <c r="W160" s="105"/>
      <c r="X160" s="67"/>
    </row>
    <row r="161" spans="1:26" x14ac:dyDescent="0.45">
      <c r="A161" s="38">
        <v>161</v>
      </c>
      <c r="B161" t="s">
        <v>911</v>
      </c>
      <c r="C161" t="s">
        <v>912</v>
      </c>
      <c r="D161" t="s">
        <v>146</v>
      </c>
      <c r="E161" t="s">
        <v>147</v>
      </c>
      <c r="F161" t="s">
        <v>421</v>
      </c>
      <c r="G161" t="s">
        <v>450</v>
      </c>
      <c r="H161" t="s">
        <v>140</v>
      </c>
      <c r="I161" t="s">
        <v>423</v>
      </c>
      <c r="J161" t="s">
        <v>142</v>
      </c>
      <c r="K161" t="s">
        <v>424</v>
      </c>
      <c r="L161" t="s">
        <v>112</v>
      </c>
      <c r="M161" t="s">
        <v>1918</v>
      </c>
      <c r="N161" t="s">
        <v>1919</v>
      </c>
      <c r="P161" s="25">
        <v>0</v>
      </c>
      <c r="Q161" s="33">
        <v>230065</v>
      </c>
      <c r="R161" s="25">
        <v>4</v>
      </c>
      <c r="S161" s="24" t="s">
        <v>8</v>
      </c>
      <c r="T161" s="25"/>
      <c r="U161" s="41">
        <v>190</v>
      </c>
      <c r="V161" s="41">
        <v>0</v>
      </c>
      <c r="W161" s="105"/>
      <c r="X161" s="67"/>
    </row>
    <row r="162" spans="1:26" x14ac:dyDescent="0.45">
      <c r="A162" s="38">
        <v>162</v>
      </c>
      <c r="B162" t="s">
        <v>913</v>
      </c>
      <c r="C162" t="s">
        <v>914</v>
      </c>
      <c r="D162" t="s">
        <v>146</v>
      </c>
      <c r="E162" t="s">
        <v>147</v>
      </c>
      <c r="F162" t="s">
        <v>915</v>
      </c>
      <c r="G162" t="s">
        <v>916</v>
      </c>
      <c r="H162" t="s">
        <v>140</v>
      </c>
      <c r="I162" t="s">
        <v>914</v>
      </c>
      <c r="J162" t="s">
        <v>142</v>
      </c>
      <c r="K162" t="s">
        <v>917</v>
      </c>
      <c r="L162" t="s">
        <v>109</v>
      </c>
      <c r="M162" t="s">
        <v>110</v>
      </c>
      <c r="N162" t="s">
        <v>1922</v>
      </c>
      <c r="P162" s="25">
        <v>67</v>
      </c>
      <c r="Q162" s="33">
        <v>437615</v>
      </c>
      <c r="R162" s="25">
        <v>1</v>
      </c>
      <c r="S162" s="24" t="s">
        <v>12</v>
      </c>
      <c r="T162" s="25"/>
      <c r="U162" s="41">
        <v>2716</v>
      </c>
      <c r="V162" s="41">
        <v>64</v>
      </c>
      <c r="W162" s="105"/>
      <c r="X162" s="67"/>
    </row>
    <row r="163" spans="1:26" x14ac:dyDescent="0.45">
      <c r="A163" s="38">
        <v>163</v>
      </c>
      <c r="B163" t="s">
        <v>918</v>
      </c>
      <c r="C163" t="s">
        <v>919</v>
      </c>
      <c r="D163" t="s">
        <v>146</v>
      </c>
      <c r="E163" t="s">
        <v>147</v>
      </c>
      <c r="F163" t="s">
        <v>920</v>
      </c>
      <c r="G163" t="s">
        <v>921</v>
      </c>
      <c r="H163" t="s">
        <v>140</v>
      </c>
      <c r="I163" t="s">
        <v>919</v>
      </c>
      <c r="J163" t="s">
        <v>142</v>
      </c>
      <c r="K163" t="s">
        <v>922</v>
      </c>
      <c r="L163" t="s">
        <v>97</v>
      </c>
      <c r="M163" t="s">
        <v>98</v>
      </c>
      <c r="N163" t="s">
        <v>1912</v>
      </c>
      <c r="P163" s="25">
        <v>1161</v>
      </c>
      <c r="Q163" s="33">
        <v>37135160</v>
      </c>
      <c r="R163" s="25">
        <v>520</v>
      </c>
      <c r="S163" s="24" t="s">
        <v>8</v>
      </c>
      <c r="T163" s="25"/>
      <c r="U163" s="41">
        <v>5037</v>
      </c>
      <c r="V163" s="41">
        <v>1045</v>
      </c>
      <c r="W163" s="105"/>
      <c r="X163" s="67"/>
    </row>
    <row r="164" spans="1:26" x14ac:dyDescent="0.45">
      <c r="A164" s="38">
        <v>164</v>
      </c>
      <c r="B164" t="s">
        <v>923</v>
      </c>
      <c r="C164" t="s">
        <v>924</v>
      </c>
      <c r="D164" t="s">
        <v>136</v>
      </c>
      <c r="E164" t="s">
        <v>137</v>
      </c>
      <c r="F164" t="s">
        <v>925</v>
      </c>
      <c r="G164" t="s">
        <v>926</v>
      </c>
      <c r="H164" t="s">
        <v>140</v>
      </c>
      <c r="I164" t="s">
        <v>919</v>
      </c>
      <c r="J164" t="s">
        <v>142</v>
      </c>
      <c r="K164" t="s">
        <v>922</v>
      </c>
      <c r="L164" t="s">
        <v>97</v>
      </c>
      <c r="M164" t="s">
        <v>98</v>
      </c>
      <c r="N164" t="s">
        <v>1912</v>
      </c>
      <c r="P164" s="25">
        <v>107</v>
      </c>
      <c r="Q164" s="33">
        <v>4574239</v>
      </c>
      <c r="R164" s="25">
        <v>6</v>
      </c>
      <c r="S164" s="24" t="s">
        <v>12</v>
      </c>
      <c r="T164" s="25"/>
      <c r="U164" s="41">
        <v>701</v>
      </c>
      <c r="V164" s="41">
        <v>88</v>
      </c>
      <c r="W164" s="105"/>
      <c r="X164" s="67"/>
    </row>
    <row r="165" spans="1:26" s="36" customFormat="1" x14ac:dyDescent="0.45">
      <c r="A165" s="38">
        <v>165</v>
      </c>
      <c r="B165" s="40" t="s">
        <v>169</v>
      </c>
      <c r="C165" s="39" t="s">
        <v>2059</v>
      </c>
      <c r="D165" s="39" t="s">
        <v>146</v>
      </c>
      <c r="E165" s="39" t="s">
        <v>147</v>
      </c>
      <c r="F165" s="39" t="s">
        <v>1966</v>
      </c>
      <c r="G165" s="39" t="s">
        <v>170</v>
      </c>
      <c r="H165" s="39"/>
      <c r="I165" s="39" t="s">
        <v>171</v>
      </c>
      <c r="J165" s="39" t="s">
        <v>142</v>
      </c>
      <c r="K165" s="40" t="s">
        <v>172</v>
      </c>
      <c r="L165" t="s">
        <v>97</v>
      </c>
      <c r="M165" t="s">
        <v>98</v>
      </c>
      <c r="N165" t="s">
        <v>1912</v>
      </c>
      <c r="O165"/>
      <c r="P165" s="25">
        <v>8</v>
      </c>
      <c r="Q165" s="33">
        <v>2267932</v>
      </c>
      <c r="R165" s="25">
        <v>15</v>
      </c>
      <c r="S165" s="24" t="s">
        <v>8</v>
      </c>
      <c r="T165" s="25"/>
      <c r="U165" s="41">
        <v>978</v>
      </c>
      <c r="V165" s="41">
        <v>10</v>
      </c>
      <c r="W165" s="105"/>
      <c r="X165" s="67"/>
      <c r="Y165"/>
      <c r="Z165"/>
    </row>
    <row r="166" spans="1:26" x14ac:dyDescent="0.45">
      <c r="A166" s="38">
        <v>166</v>
      </c>
      <c r="B166" t="s">
        <v>927</v>
      </c>
      <c r="C166" t="s">
        <v>928</v>
      </c>
      <c r="D166" t="s">
        <v>146</v>
      </c>
      <c r="E166" t="s">
        <v>147</v>
      </c>
      <c r="F166" t="s">
        <v>929</v>
      </c>
      <c r="G166" t="s">
        <v>930</v>
      </c>
      <c r="H166" t="s">
        <v>140</v>
      </c>
      <c r="I166" t="s">
        <v>928</v>
      </c>
      <c r="J166" t="s">
        <v>142</v>
      </c>
      <c r="K166" t="s">
        <v>931</v>
      </c>
      <c r="L166" t="s">
        <v>115</v>
      </c>
      <c r="M166" t="s">
        <v>116</v>
      </c>
      <c r="N166" t="s">
        <v>1913</v>
      </c>
      <c r="P166" s="25">
        <v>20</v>
      </c>
      <c r="Q166" s="33">
        <v>581261</v>
      </c>
      <c r="R166" s="25">
        <v>1</v>
      </c>
      <c r="S166" s="24" t="s">
        <v>12</v>
      </c>
      <c r="T166" s="25"/>
      <c r="U166" s="41">
        <v>1034</v>
      </c>
      <c r="V166" s="41">
        <v>43</v>
      </c>
      <c r="W166" s="105"/>
      <c r="X166" s="67"/>
    </row>
    <row r="167" spans="1:26" x14ac:dyDescent="0.45">
      <c r="A167" s="38">
        <v>167</v>
      </c>
      <c r="B167" t="s">
        <v>932</v>
      </c>
      <c r="C167" t="s">
        <v>933</v>
      </c>
      <c r="D167" t="s">
        <v>146</v>
      </c>
      <c r="E167" t="s">
        <v>147</v>
      </c>
      <c r="F167" t="s">
        <v>934</v>
      </c>
      <c r="G167" t="s">
        <v>935</v>
      </c>
      <c r="H167" t="s">
        <v>140</v>
      </c>
      <c r="I167" t="s">
        <v>933</v>
      </c>
      <c r="J167" t="s">
        <v>142</v>
      </c>
      <c r="K167" t="s">
        <v>936</v>
      </c>
      <c r="L167" t="s">
        <v>97</v>
      </c>
      <c r="M167" t="s">
        <v>98</v>
      </c>
      <c r="N167" t="s">
        <v>1912</v>
      </c>
      <c r="P167" s="25">
        <v>193</v>
      </c>
      <c r="Q167" s="33">
        <v>452471</v>
      </c>
      <c r="R167" s="25">
        <v>12</v>
      </c>
      <c r="S167" s="24" t="s">
        <v>8</v>
      </c>
      <c r="T167" s="25"/>
      <c r="U167" s="41">
        <v>3883</v>
      </c>
      <c r="V167" s="41">
        <v>257</v>
      </c>
      <c r="W167" s="105"/>
      <c r="X167" s="67"/>
    </row>
    <row r="168" spans="1:26" x14ac:dyDescent="0.45">
      <c r="A168" s="38">
        <v>168</v>
      </c>
      <c r="B168" t="s">
        <v>937</v>
      </c>
      <c r="C168" t="s">
        <v>938</v>
      </c>
      <c r="D168" t="s">
        <v>146</v>
      </c>
      <c r="E168" t="s">
        <v>147</v>
      </c>
      <c r="F168" t="s">
        <v>939</v>
      </c>
      <c r="G168" t="s">
        <v>940</v>
      </c>
      <c r="H168" t="s">
        <v>140</v>
      </c>
      <c r="I168" t="s">
        <v>938</v>
      </c>
      <c r="J168" t="s">
        <v>142</v>
      </c>
      <c r="K168" t="s">
        <v>941</v>
      </c>
      <c r="L168" t="s">
        <v>106</v>
      </c>
      <c r="M168" t="s">
        <v>107</v>
      </c>
      <c r="N168" t="s">
        <v>1920</v>
      </c>
      <c r="P168" s="25">
        <v>242</v>
      </c>
      <c r="Q168" s="33">
        <v>2265039</v>
      </c>
      <c r="R168" s="25">
        <v>23</v>
      </c>
      <c r="S168" s="24" t="s">
        <v>8</v>
      </c>
      <c r="T168" s="25"/>
      <c r="U168" s="41">
        <v>2392</v>
      </c>
      <c r="V168" s="41">
        <v>298</v>
      </c>
      <c r="W168" s="105"/>
      <c r="X168" s="67"/>
    </row>
    <row r="169" spans="1:26" x14ac:dyDescent="0.45">
      <c r="A169" s="38">
        <v>169</v>
      </c>
      <c r="B169" t="s">
        <v>942</v>
      </c>
      <c r="C169" t="s">
        <v>943</v>
      </c>
      <c r="D169" t="s">
        <v>146</v>
      </c>
      <c r="E169" t="s">
        <v>147</v>
      </c>
      <c r="F169" t="s">
        <v>944</v>
      </c>
      <c r="G169" t="s">
        <v>945</v>
      </c>
      <c r="H169" t="s">
        <v>140</v>
      </c>
      <c r="I169" t="s">
        <v>943</v>
      </c>
      <c r="J169" t="s">
        <v>142</v>
      </c>
      <c r="K169" t="s">
        <v>946</v>
      </c>
      <c r="L169" t="s">
        <v>1915</v>
      </c>
      <c r="M169" t="s">
        <v>1916</v>
      </c>
      <c r="N169" t="s">
        <v>1917</v>
      </c>
      <c r="P169" s="25">
        <v>3</v>
      </c>
      <c r="Q169" s="33">
        <v>962051</v>
      </c>
      <c r="R169" s="25">
        <v>3</v>
      </c>
      <c r="S169" s="24" t="s">
        <v>8</v>
      </c>
      <c r="T169" s="25"/>
      <c r="U169" s="41">
        <v>773</v>
      </c>
      <c r="V169" s="41">
        <v>7</v>
      </c>
      <c r="W169" s="105"/>
      <c r="X169" s="67"/>
    </row>
    <row r="170" spans="1:26" x14ac:dyDescent="0.45">
      <c r="A170" s="38">
        <v>170</v>
      </c>
      <c r="B170" t="s">
        <v>947</v>
      </c>
      <c r="C170" t="s">
        <v>948</v>
      </c>
      <c r="D170" t="s">
        <v>136</v>
      </c>
      <c r="E170" t="s">
        <v>137</v>
      </c>
      <c r="F170" t="s">
        <v>949</v>
      </c>
      <c r="G170" t="s">
        <v>950</v>
      </c>
      <c r="H170" t="s">
        <v>140</v>
      </c>
      <c r="I170" t="s">
        <v>805</v>
      </c>
      <c r="J170" t="s">
        <v>142</v>
      </c>
      <c r="K170" t="s">
        <v>806</v>
      </c>
      <c r="L170" t="s">
        <v>1909</v>
      </c>
      <c r="M170" t="s">
        <v>1910</v>
      </c>
      <c r="N170" t="s">
        <v>1911</v>
      </c>
      <c r="P170" s="25">
        <v>14</v>
      </c>
      <c r="Q170" s="33">
        <v>467766</v>
      </c>
      <c r="R170" s="25">
        <v>0</v>
      </c>
      <c r="S170" s="24" t="s">
        <v>12</v>
      </c>
      <c r="T170" s="25"/>
      <c r="U170" s="41">
        <v>783</v>
      </c>
      <c r="V170" s="41">
        <v>19</v>
      </c>
      <c r="W170" s="105"/>
      <c r="X170" s="67"/>
    </row>
    <row r="171" spans="1:26" x14ac:dyDescent="0.45">
      <c r="A171" s="38">
        <v>171</v>
      </c>
      <c r="B171" t="s">
        <v>951</v>
      </c>
      <c r="C171" t="s">
        <v>952</v>
      </c>
      <c r="D171" t="s">
        <v>146</v>
      </c>
      <c r="E171" t="s">
        <v>147</v>
      </c>
      <c r="F171" t="s">
        <v>953</v>
      </c>
      <c r="G171" t="s">
        <v>954</v>
      </c>
      <c r="H171" t="s">
        <v>140</v>
      </c>
      <c r="I171" t="s">
        <v>952</v>
      </c>
      <c r="J171" t="s">
        <v>142</v>
      </c>
      <c r="K171" t="s">
        <v>955</v>
      </c>
      <c r="L171" t="s">
        <v>184</v>
      </c>
      <c r="M171" t="s">
        <v>185</v>
      </c>
      <c r="N171" t="s">
        <v>1914</v>
      </c>
      <c r="P171" s="25">
        <v>34</v>
      </c>
      <c r="Q171" s="33">
        <v>1219470</v>
      </c>
      <c r="R171" s="25">
        <v>12</v>
      </c>
      <c r="S171" s="24" t="s">
        <v>8</v>
      </c>
      <c r="T171" s="25"/>
      <c r="U171" s="41">
        <v>1590</v>
      </c>
      <c r="V171" s="41">
        <v>27</v>
      </c>
      <c r="W171" s="105"/>
      <c r="X171" s="67"/>
    </row>
    <row r="172" spans="1:26" x14ac:dyDescent="0.45">
      <c r="A172" s="38">
        <v>172</v>
      </c>
      <c r="B172" t="s">
        <v>956</v>
      </c>
      <c r="C172" t="s">
        <v>957</v>
      </c>
      <c r="D172" t="s">
        <v>146</v>
      </c>
      <c r="E172" t="s">
        <v>147</v>
      </c>
      <c r="F172" t="s">
        <v>958</v>
      </c>
      <c r="G172" t="s">
        <v>959</v>
      </c>
      <c r="H172" t="s">
        <v>140</v>
      </c>
      <c r="I172" t="s">
        <v>960</v>
      </c>
      <c r="J172" t="s">
        <v>142</v>
      </c>
      <c r="K172" t="s">
        <v>961</v>
      </c>
      <c r="L172" t="s">
        <v>184</v>
      </c>
      <c r="M172" t="s">
        <v>185</v>
      </c>
      <c r="N172" t="s">
        <v>1914</v>
      </c>
      <c r="P172" s="25">
        <v>13</v>
      </c>
      <c r="Q172" s="33">
        <v>363164</v>
      </c>
      <c r="R172" s="25">
        <v>3</v>
      </c>
      <c r="S172" s="24" t="s">
        <v>8</v>
      </c>
      <c r="T172" s="25"/>
      <c r="U172" s="41">
        <v>1971</v>
      </c>
      <c r="V172" s="41">
        <v>4</v>
      </c>
      <c r="W172" s="105"/>
      <c r="X172" s="67"/>
    </row>
    <row r="173" spans="1:26" x14ac:dyDescent="0.45">
      <c r="A173" s="38">
        <v>173</v>
      </c>
      <c r="B173" t="s">
        <v>962</v>
      </c>
      <c r="C173" t="s">
        <v>833</v>
      </c>
      <c r="D173" t="s">
        <v>146</v>
      </c>
      <c r="E173" t="s">
        <v>147</v>
      </c>
      <c r="F173" t="s">
        <v>1995</v>
      </c>
      <c r="G173" t="s">
        <v>832</v>
      </c>
      <c r="H173" t="s">
        <v>140</v>
      </c>
      <c r="I173" t="s">
        <v>833</v>
      </c>
      <c r="J173" t="s">
        <v>142</v>
      </c>
      <c r="K173" t="s">
        <v>834</v>
      </c>
      <c r="L173" t="s">
        <v>184</v>
      </c>
      <c r="M173" t="s">
        <v>185</v>
      </c>
      <c r="N173" t="s">
        <v>1914</v>
      </c>
      <c r="P173" s="25">
        <v>23</v>
      </c>
      <c r="Q173" s="33">
        <v>323458</v>
      </c>
      <c r="R173" s="25">
        <v>16</v>
      </c>
      <c r="S173" s="24" t="s">
        <v>8</v>
      </c>
      <c r="T173" s="25"/>
      <c r="U173" s="41">
        <v>1044</v>
      </c>
      <c r="V173" s="41">
        <v>29</v>
      </c>
      <c r="W173" s="105"/>
      <c r="X173" s="67"/>
    </row>
    <row r="174" spans="1:26" x14ac:dyDescent="0.45">
      <c r="A174" s="38">
        <v>174</v>
      </c>
      <c r="B174" t="s">
        <v>963</v>
      </c>
      <c r="C174" t="s">
        <v>964</v>
      </c>
      <c r="D174" t="s">
        <v>136</v>
      </c>
      <c r="E174" t="s">
        <v>137</v>
      </c>
      <c r="F174" t="s">
        <v>965</v>
      </c>
      <c r="G174" t="s">
        <v>966</v>
      </c>
      <c r="H174" t="s">
        <v>967</v>
      </c>
      <c r="I174" t="s">
        <v>968</v>
      </c>
      <c r="J174" t="s">
        <v>142</v>
      </c>
      <c r="K174" t="s">
        <v>969</v>
      </c>
      <c r="L174" t="s">
        <v>100</v>
      </c>
      <c r="M174" t="s">
        <v>101</v>
      </c>
      <c r="N174" t="s">
        <v>1921</v>
      </c>
      <c r="P174" s="25">
        <v>167</v>
      </c>
      <c r="Q174" s="33">
        <v>4209446</v>
      </c>
      <c r="R174" s="25">
        <v>22</v>
      </c>
      <c r="S174" s="24" t="s">
        <v>12</v>
      </c>
      <c r="T174" s="25"/>
      <c r="U174" s="41">
        <v>623</v>
      </c>
      <c r="V174" s="41">
        <v>105</v>
      </c>
      <c r="W174" s="105"/>
      <c r="X174" s="67"/>
    </row>
    <row r="175" spans="1:26" x14ac:dyDescent="0.45">
      <c r="A175" s="38">
        <v>175</v>
      </c>
      <c r="B175" t="s">
        <v>970</v>
      </c>
      <c r="C175" t="s">
        <v>971</v>
      </c>
      <c r="D175" t="s">
        <v>136</v>
      </c>
      <c r="E175" t="s">
        <v>137</v>
      </c>
      <c r="F175" t="s">
        <v>965</v>
      </c>
      <c r="G175" t="s">
        <v>972</v>
      </c>
      <c r="H175" t="s">
        <v>140</v>
      </c>
      <c r="I175" t="s">
        <v>973</v>
      </c>
      <c r="J175" t="s">
        <v>142</v>
      </c>
      <c r="K175" t="s">
        <v>974</v>
      </c>
      <c r="L175" t="s">
        <v>100</v>
      </c>
      <c r="M175" t="s">
        <v>101</v>
      </c>
      <c r="N175" t="s">
        <v>1921</v>
      </c>
      <c r="P175" s="25">
        <v>274</v>
      </c>
      <c r="Q175" s="33">
        <v>3881555</v>
      </c>
      <c r="R175" s="25">
        <v>10</v>
      </c>
      <c r="S175" s="24" t="s">
        <v>8</v>
      </c>
      <c r="T175" s="25"/>
      <c r="U175" s="41">
        <v>1611</v>
      </c>
      <c r="V175" s="41">
        <v>196</v>
      </c>
      <c r="W175" s="105"/>
      <c r="X175" s="67"/>
    </row>
    <row r="176" spans="1:26" x14ac:dyDescent="0.45">
      <c r="A176" s="38">
        <v>176</v>
      </c>
      <c r="B176" t="s">
        <v>975</v>
      </c>
      <c r="C176" t="s">
        <v>547</v>
      </c>
      <c r="D176" t="s">
        <v>146</v>
      </c>
      <c r="E176" t="s">
        <v>147</v>
      </c>
      <c r="F176" t="s">
        <v>976</v>
      </c>
      <c r="G176" t="s">
        <v>977</v>
      </c>
      <c r="H176" t="s">
        <v>140</v>
      </c>
      <c r="I176" t="s">
        <v>547</v>
      </c>
      <c r="J176" t="s">
        <v>142</v>
      </c>
      <c r="K176" t="s">
        <v>548</v>
      </c>
      <c r="L176" t="s">
        <v>112</v>
      </c>
      <c r="M176" t="s">
        <v>1918</v>
      </c>
      <c r="N176" t="s">
        <v>1919</v>
      </c>
      <c r="P176" s="25">
        <v>4764</v>
      </c>
      <c r="Q176" s="33">
        <v>54108599</v>
      </c>
      <c r="R176" s="25">
        <v>242</v>
      </c>
      <c r="S176" s="24" t="s">
        <v>8</v>
      </c>
      <c r="T176" s="25"/>
      <c r="U176" s="41">
        <v>12860</v>
      </c>
      <c r="V176" s="41">
        <v>4552</v>
      </c>
      <c r="W176" s="105"/>
      <c r="X176" s="67"/>
    </row>
    <row r="177" spans="1:24" x14ac:dyDescent="0.45">
      <c r="A177" s="38">
        <v>177</v>
      </c>
      <c r="B177" t="s">
        <v>978</v>
      </c>
      <c r="C177" t="s">
        <v>979</v>
      </c>
      <c r="D177" t="s">
        <v>136</v>
      </c>
      <c r="E177" t="s">
        <v>137</v>
      </c>
      <c r="F177" t="s">
        <v>980</v>
      </c>
      <c r="G177" t="s">
        <v>981</v>
      </c>
      <c r="H177" t="s">
        <v>140</v>
      </c>
      <c r="I177" t="s">
        <v>547</v>
      </c>
      <c r="J177" t="s">
        <v>142</v>
      </c>
      <c r="K177" t="s">
        <v>982</v>
      </c>
      <c r="L177" t="s">
        <v>106</v>
      </c>
      <c r="M177" t="s">
        <v>107</v>
      </c>
      <c r="N177" t="s">
        <v>1920</v>
      </c>
      <c r="P177" s="25">
        <v>166</v>
      </c>
      <c r="Q177" s="33">
        <v>2393131</v>
      </c>
      <c r="R177" s="25">
        <v>0</v>
      </c>
      <c r="S177" s="24" t="s">
        <v>12</v>
      </c>
      <c r="T177" s="25"/>
      <c r="U177" s="41">
        <v>720</v>
      </c>
      <c r="V177" s="41">
        <v>146</v>
      </c>
      <c r="W177" s="105"/>
      <c r="X177" s="67"/>
    </row>
    <row r="178" spans="1:24" x14ac:dyDescent="0.45">
      <c r="A178" s="38">
        <v>178</v>
      </c>
      <c r="B178" t="s">
        <v>1579</v>
      </c>
      <c r="C178" t="s">
        <v>1924</v>
      </c>
      <c r="D178" t="s">
        <v>136</v>
      </c>
      <c r="E178" t="s">
        <v>137</v>
      </c>
      <c r="F178" t="s">
        <v>1580</v>
      </c>
      <c r="G178" t="s">
        <v>1581</v>
      </c>
      <c r="H178" t="s">
        <v>140</v>
      </c>
      <c r="I178" t="s">
        <v>141</v>
      </c>
      <c r="J178" t="s">
        <v>142</v>
      </c>
      <c r="K178" t="s">
        <v>1062</v>
      </c>
      <c r="L178" t="s">
        <v>109</v>
      </c>
      <c r="M178" t="s">
        <v>110</v>
      </c>
      <c r="N178" t="s">
        <v>1922</v>
      </c>
      <c r="P178" s="25">
        <v>35</v>
      </c>
      <c r="Q178" s="33">
        <v>2297758</v>
      </c>
      <c r="R178" s="25">
        <v>5</v>
      </c>
      <c r="S178" s="24" t="s">
        <v>8</v>
      </c>
      <c r="T178" s="25"/>
      <c r="U178" s="41">
        <v>670</v>
      </c>
      <c r="V178" s="41">
        <v>173</v>
      </c>
      <c r="W178" s="105"/>
      <c r="X178" s="67"/>
    </row>
    <row r="179" spans="1:24" x14ac:dyDescent="0.45">
      <c r="A179" s="38">
        <v>179</v>
      </c>
      <c r="B179" t="s">
        <v>983</v>
      </c>
      <c r="C179" t="s">
        <v>984</v>
      </c>
      <c r="D179" t="s">
        <v>146</v>
      </c>
      <c r="E179" t="s">
        <v>147</v>
      </c>
      <c r="F179" t="s">
        <v>1830</v>
      </c>
      <c r="G179" t="s">
        <v>985</v>
      </c>
      <c r="H179" t="s">
        <v>140</v>
      </c>
      <c r="I179" t="s">
        <v>984</v>
      </c>
      <c r="J179" t="s">
        <v>142</v>
      </c>
      <c r="K179" t="s">
        <v>986</v>
      </c>
      <c r="L179" t="s">
        <v>115</v>
      </c>
      <c r="M179" t="s">
        <v>116</v>
      </c>
      <c r="N179" t="s">
        <v>1913</v>
      </c>
      <c r="P179" s="25">
        <v>41</v>
      </c>
      <c r="Q179" s="33">
        <v>756930</v>
      </c>
      <c r="R179" s="25">
        <v>17</v>
      </c>
      <c r="S179" s="24" t="s">
        <v>8</v>
      </c>
      <c r="T179" s="25"/>
      <c r="U179" s="41">
        <v>656</v>
      </c>
      <c r="V179" s="41">
        <v>28</v>
      </c>
      <c r="W179" s="105"/>
      <c r="X179" s="67"/>
    </row>
    <row r="180" spans="1:24" x14ac:dyDescent="0.45">
      <c r="A180" s="38">
        <v>180</v>
      </c>
      <c r="B180" t="s">
        <v>987</v>
      </c>
      <c r="C180" t="s">
        <v>988</v>
      </c>
      <c r="D180" t="s">
        <v>146</v>
      </c>
      <c r="E180" t="s">
        <v>147</v>
      </c>
      <c r="F180" t="s">
        <v>989</v>
      </c>
      <c r="G180" t="s">
        <v>990</v>
      </c>
      <c r="H180" t="s">
        <v>819</v>
      </c>
      <c r="I180" t="s">
        <v>988</v>
      </c>
      <c r="J180" t="s">
        <v>142</v>
      </c>
      <c r="K180" t="s">
        <v>991</v>
      </c>
      <c r="L180" t="s">
        <v>1909</v>
      </c>
      <c r="M180" t="s">
        <v>1910</v>
      </c>
      <c r="N180" t="s">
        <v>1911</v>
      </c>
      <c r="P180" s="25">
        <v>18</v>
      </c>
      <c r="Q180" s="33">
        <v>1718957</v>
      </c>
      <c r="R180" s="25">
        <v>11</v>
      </c>
      <c r="S180" s="24" t="s">
        <v>8</v>
      </c>
      <c r="T180" s="25"/>
      <c r="U180" s="41">
        <v>1356</v>
      </c>
      <c r="V180" s="41">
        <v>55</v>
      </c>
      <c r="W180" s="105"/>
      <c r="X180" s="67"/>
    </row>
    <row r="181" spans="1:24" x14ac:dyDescent="0.45">
      <c r="A181" s="38">
        <v>181</v>
      </c>
      <c r="B181" t="s">
        <v>992</v>
      </c>
      <c r="C181" t="s">
        <v>993</v>
      </c>
      <c r="D181" t="s">
        <v>146</v>
      </c>
      <c r="E181" t="s">
        <v>147</v>
      </c>
      <c r="F181" t="s">
        <v>2000</v>
      </c>
      <c r="G181" t="s">
        <v>994</v>
      </c>
      <c r="H181" t="s">
        <v>140</v>
      </c>
      <c r="I181" t="s">
        <v>993</v>
      </c>
      <c r="J181" t="s">
        <v>142</v>
      </c>
      <c r="K181" t="s">
        <v>995</v>
      </c>
      <c r="L181" t="s">
        <v>106</v>
      </c>
      <c r="M181" t="s">
        <v>107</v>
      </c>
      <c r="N181" t="s">
        <v>1920</v>
      </c>
      <c r="P181" s="25">
        <v>701</v>
      </c>
      <c r="Q181" s="33">
        <v>893432</v>
      </c>
      <c r="R181" s="25">
        <v>0</v>
      </c>
      <c r="S181" s="24" t="s">
        <v>8</v>
      </c>
      <c r="T181" s="25"/>
      <c r="U181" s="41">
        <v>724</v>
      </c>
      <c r="V181" s="41">
        <v>20</v>
      </c>
      <c r="W181" s="105"/>
      <c r="X181" s="67"/>
    </row>
    <row r="182" spans="1:24" x14ac:dyDescent="0.45">
      <c r="A182" s="38">
        <v>182</v>
      </c>
      <c r="B182" s="32" t="s">
        <v>1942</v>
      </c>
      <c r="C182" t="s">
        <v>1943</v>
      </c>
      <c r="D182" t="s">
        <v>146</v>
      </c>
      <c r="E182" t="s">
        <v>147</v>
      </c>
      <c r="F182" t="s">
        <v>1989</v>
      </c>
      <c r="G182" t="s">
        <v>666</v>
      </c>
      <c r="H182" t="s">
        <v>140</v>
      </c>
      <c r="I182" t="s">
        <v>665</v>
      </c>
      <c r="J182" t="s">
        <v>142</v>
      </c>
      <c r="K182" t="s">
        <v>667</v>
      </c>
      <c r="L182" t="s">
        <v>184</v>
      </c>
      <c r="M182" t="s">
        <v>185</v>
      </c>
      <c r="N182" t="s">
        <v>1914</v>
      </c>
      <c r="P182" s="25"/>
      <c r="Q182" s="33">
        <v>177018</v>
      </c>
      <c r="R182" s="25">
        <v>1</v>
      </c>
      <c r="T182" s="25"/>
      <c r="U182" s="41">
        <v>113</v>
      </c>
      <c r="V182" s="41">
        <v>0</v>
      </c>
      <c r="W182" s="105"/>
      <c r="X182" s="67"/>
    </row>
    <row r="183" spans="1:24" x14ac:dyDescent="0.45">
      <c r="A183" s="38">
        <v>183</v>
      </c>
      <c r="B183" t="s">
        <v>996</v>
      </c>
      <c r="C183" t="s">
        <v>997</v>
      </c>
      <c r="D183" t="s">
        <v>146</v>
      </c>
      <c r="E183" t="s">
        <v>147</v>
      </c>
      <c r="F183" t="s">
        <v>998</v>
      </c>
      <c r="G183" t="s">
        <v>999</v>
      </c>
      <c r="H183" t="s">
        <v>140</v>
      </c>
      <c r="I183" t="s">
        <v>997</v>
      </c>
      <c r="J183" t="s">
        <v>142</v>
      </c>
      <c r="K183" t="s">
        <v>1000</v>
      </c>
      <c r="L183" t="s">
        <v>1909</v>
      </c>
      <c r="M183" t="s">
        <v>1910</v>
      </c>
      <c r="N183" t="s">
        <v>1911</v>
      </c>
      <c r="P183" s="25">
        <v>628</v>
      </c>
      <c r="Q183" s="33">
        <v>11193495</v>
      </c>
      <c r="R183" s="25">
        <v>405</v>
      </c>
      <c r="S183" s="24" t="s">
        <v>8</v>
      </c>
      <c r="T183" s="25"/>
      <c r="U183" s="41">
        <v>5858</v>
      </c>
      <c r="V183" s="41">
        <v>748</v>
      </c>
      <c r="W183" s="105"/>
      <c r="X183" s="67"/>
    </row>
    <row r="184" spans="1:24" x14ac:dyDescent="0.45">
      <c r="A184" s="38">
        <v>184</v>
      </c>
      <c r="B184" t="s">
        <v>1001</v>
      </c>
      <c r="C184" t="s">
        <v>1002</v>
      </c>
      <c r="D184" t="s">
        <v>146</v>
      </c>
      <c r="E184" t="s">
        <v>147</v>
      </c>
      <c r="F184" t="s">
        <v>1003</v>
      </c>
      <c r="G184" t="s">
        <v>1004</v>
      </c>
      <c r="H184" t="s">
        <v>140</v>
      </c>
      <c r="I184" t="s">
        <v>1002</v>
      </c>
      <c r="J184" t="s">
        <v>142</v>
      </c>
      <c r="K184" t="s">
        <v>1005</v>
      </c>
      <c r="L184" t="s">
        <v>112</v>
      </c>
      <c r="M184" t="s">
        <v>1918</v>
      </c>
      <c r="N184" t="s">
        <v>1919</v>
      </c>
      <c r="P184" s="25">
        <v>76</v>
      </c>
      <c r="Q184" s="33">
        <v>1202445</v>
      </c>
      <c r="R184" s="25">
        <v>9</v>
      </c>
      <c r="S184" s="24" t="s">
        <v>8</v>
      </c>
      <c r="T184" s="25"/>
      <c r="U184" s="41">
        <v>6932</v>
      </c>
      <c r="V184" s="41">
        <v>540</v>
      </c>
      <c r="W184" s="105"/>
      <c r="X184" s="67"/>
    </row>
    <row r="185" spans="1:24" x14ac:dyDescent="0.45">
      <c r="A185" s="38">
        <v>185</v>
      </c>
      <c r="B185" t="s">
        <v>1006</v>
      </c>
      <c r="C185" t="s">
        <v>1007</v>
      </c>
      <c r="D185" t="s">
        <v>136</v>
      </c>
      <c r="E185" t="s">
        <v>137</v>
      </c>
      <c r="F185" t="s">
        <v>1008</v>
      </c>
      <c r="G185" t="s">
        <v>1009</v>
      </c>
      <c r="H185" t="s">
        <v>140</v>
      </c>
      <c r="I185" t="s">
        <v>274</v>
      </c>
      <c r="J185" t="s">
        <v>142</v>
      </c>
      <c r="K185" t="s">
        <v>1010</v>
      </c>
      <c r="L185" t="s">
        <v>106</v>
      </c>
      <c r="M185" t="s">
        <v>107</v>
      </c>
      <c r="N185" t="s">
        <v>1920</v>
      </c>
      <c r="P185" s="25">
        <v>57</v>
      </c>
      <c r="Q185" s="33">
        <v>1883670</v>
      </c>
      <c r="R185" s="25">
        <v>0</v>
      </c>
      <c r="S185" s="24" t="s">
        <v>8</v>
      </c>
      <c r="T185" s="25"/>
      <c r="U185" s="41">
        <v>260</v>
      </c>
      <c r="V185" s="41">
        <v>86</v>
      </c>
      <c r="W185" s="105"/>
      <c r="X185" s="67"/>
    </row>
    <row r="186" spans="1:24" x14ac:dyDescent="0.45">
      <c r="A186" s="38">
        <v>186</v>
      </c>
      <c r="B186" t="s">
        <v>1011</v>
      </c>
      <c r="C186" t="s">
        <v>1012</v>
      </c>
      <c r="D186" t="s">
        <v>146</v>
      </c>
      <c r="E186" t="s">
        <v>147</v>
      </c>
      <c r="F186" t="s">
        <v>1013</v>
      </c>
      <c r="G186" t="s">
        <v>1014</v>
      </c>
      <c r="H186" t="s">
        <v>140</v>
      </c>
      <c r="I186" t="s">
        <v>1012</v>
      </c>
      <c r="J186" t="s">
        <v>142</v>
      </c>
      <c r="K186" t="s">
        <v>1015</v>
      </c>
      <c r="L186" t="s">
        <v>109</v>
      </c>
      <c r="M186" t="s">
        <v>110</v>
      </c>
      <c r="N186" t="s">
        <v>1922</v>
      </c>
      <c r="P186" s="25">
        <v>10</v>
      </c>
      <c r="Q186" s="33">
        <v>170448</v>
      </c>
      <c r="R186" s="25">
        <v>1</v>
      </c>
      <c r="S186" s="24" t="s">
        <v>8</v>
      </c>
      <c r="T186" s="25"/>
      <c r="U186" s="41">
        <v>1001</v>
      </c>
      <c r="V186" s="41">
        <v>43</v>
      </c>
      <c r="W186" s="105"/>
      <c r="X186" s="67"/>
    </row>
    <row r="187" spans="1:24" x14ac:dyDescent="0.45">
      <c r="A187" s="38">
        <v>187</v>
      </c>
      <c r="B187" t="s">
        <v>1016</v>
      </c>
      <c r="C187" t="s">
        <v>1017</v>
      </c>
      <c r="D187" t="s">
        <v>146</v>
      </c>
      <c r="E187" t="s">
        <v>147</v>
      </c>
      <c r="F187" t="s">
        <v>1018</v>
      </c>
      <c r="G187" t="s">
        <v>1019</v>
      </c>
      <c r="H187" t="s">
        <v>140</v>
      </c>
      <c r="I187" t="s">
        <v>1020</v>
      </c>
      <c r="J187" t="s">
        <v>142</v>
      </c>
      <c r="K187" t="s">
        <v>1021</v>
      </c>
      <c r="L187" t="s">
        <v>112</v>
      </c>
      <c r="M187" t="s">
        <v>1918</v>
      </c>
      <c r="N187" t="s">
        <v>1919</v>
      </c>
      <c r="P187" s="25">
        <v>30</v>
      </c>
      <c r="Q187" s="33">
        <v>385593</v>
      </c>
      <c r="R187" s="25">
        <v>4</v>
      </c>
      <c r="S187" s="24" t="s">
        <v>8</v>
      </c>
      <c r="T187" s="25"/>
      <c r="U187" s="41">
        <v>1551</v>
      </c>
      <c r="V187" s="41">
        <v>12</v>
      </c>
      <c r="W187" s="105"/>
      <c r="X187" s="67"/>
    </row>
    <row r="188" spans="1:24" x14ac:dyDescent="0.45">
      <c r="A188" s="38">
        <v>188</v>
      </c>
      <c r="B188" t="s">
        <v>1022</v>
      </c>
      <c r="C188" t="s">
        <v>1023</v>
      </c>
      <c r="D188" t="s">
        <v>146</v>
      </c>
      <c r="E188" t="s">
        <v>147</v>
      </c>
      <c r="F188" t="s">
        <v>1024</v>
      </c>
      <c r="G188" t="s">
        <v>1025</v>
      </c>
      <c r="H188" t="s">
        <v>140</v>
      </c>
      <c r="I188" t="s">
        <v>1023</v>
      </c>
      <c r="J188" t="s">
        <v>142</v>
      </c>
      <c r="K188" t="s">
        <v>1026</v>
      </c>
      <c r="L188" t="s">
        <v>100</v>
      </c>
      <c r="M188" t="s">
        <v>101</v>
      </c>
      <c r="N188" t="s">
        <v>1921</v>
      </c>
      <c r="P188" s="25">
        <v>26</v>
      </c>
      <c r="Q188" s="33">
        <v>357471</v>
      </c>
      <c r="R188" s="25">
        <v>3</v>
      </c>
      <c r="S188" s="24" t="s">
        <v>8</v>
      </c>
      <c r="T188" s="25"/>
      <c r="U188" s="41">
        <v>1540</v>
      </c>
      <c r="V188" s="41">
        <v>27</v>
      </c>
      <c r="W188" s="105"/>
      <c r="X188" s="67"/>
    </row>
    <row r="189" spans="1:24" x14ac:dyDescent="0.45">
      <c r="A189" s="38">
        <v>189</v>
      </c>
      <c r="B189" t="s">
        <v>1027</v>
      </c>
      <c r="C189" t="s">
        <v>1028</v>
      </c>
      <c r="D189" t="s">
        <v>146</v>
      </c>
      <c r="E189" t="s">
        <v>147</v>
      </c>
      <c r="F189" t="s">
        <v>1029</v>
      </c>
      <c r="G189" t="s">
        <v>1030</v>
      </c>
      <c r="H189" t="s">
        <v>140</v>
      </c>
      <c r="I189" t="s">
        <v>1028</v>
      </c>
      <c r="J189" t="s">
        <v>142</v>
      </c>
      <c r="K189" t="s">
        <v>1031</v>
      </c>
      <c r="L189" t="s">
        <v>115</v>
      </c>
      <c r="M189" t="s">
        <v>116</v>
      </c>
      <c r="N189" t="s">
        <v>1913</v>
      </c>
      <c r="P189" s="25">
        <v>3518</v>
      </c>
      <c r="Q189" s="33">
        <v>1098907</v>
      </c>
      <c r="R189" s="25">
        <v>2</v>
      </c>
      <c r="S189" s="24" t="s">
        <v>8</v>
      </c>
      <c r="T189" s="25"/>
      <c r="U189" s="41">
        <v>2729</v>
      </c>
      <c r="V189" s="41">
        <v>16</v>
      </c>
      <c r="W189" s="105"/>
      <c r="X189" s="67"/>
    </row>
    <row r="190" spans="1:24" x14ac:dyDescent="0.45">
      <c r="A190" s="38">
        <v>190</v>
      </c>
      <c r="B190" t="s">
        <v>1032</v>
      </c>
      <c r="C190" t="s">
        <v>538</v>
      </c>
      <c r="D190" t="s">
        <v>146</v>
      </c>
      <c r="E190" t="s">
        <v>147</v>
      </c>
      <c r="F190" t="s">
        <v>2001</v>
      </c>
      <c r="G190" t="s">
        <v>1033</v>
      </c>
      <c r="H190" t="s">
        <v>140</v>
      </c>
      <c r="I190" t="s">
        <v>538</v>
      </c>
      <c r="J190" t="s">
        <v>142</v>
      </c>
      <c r="K190" t="s">
        <v>1034</v>
      </c>
      <c r="L190" t="s">
        <v>184</v>
      </c>
      <c r="M190" t="s">
        <v>185</v>
      </c>
      <c r="N190" t="s">
        <v>1914</v>
      </c>
      <c r="P190" s="25">
        <v>391</v>
      </c>
      <c r="Q190" s="33">
        <v>40167351</v>
      </c>
      <c r="R190" s="25">
        <v>1312</v>
      </c>
      <c r="S190" s="24" t="s">
        <v>8</v>
      </c>
      <c r="T190" s="25"/>
      <c r="U190" s="41">
        <v>13595</v>
      </c>
      <c r="V190" s="41">
        <v>3354</v>
      </c>
      <c r="W190" s="105"/>
      <c r="X190" s="67"/>
    </row>
    <row r="191" spans="1:24" x14ac:dyDescent="0.45">
      <c r="A191" s="38">
        <v>191</v>
      </c>
      <c r="B191" t="s">
        <v>1035</v>
      </c>
      <c r="C191" t="s">
        <v>1036</v>
      </c>
      <c r="D191" t="s">
        <v>136</v>
      </c>
      <c r="E191" t="s">
        <v>137</v>
      </c>
      <c r="F191" t="s">
        <v>1037</v>
      </c>
      <c r="G191" t="s">
        <v>1038</v>
      </c>
      <c r="H191" t="s">
        <v>140</v>
      </c>
      <c r="I191" t="s">
        <v>538</v>
      </c>
      <c r="J191" t="s">
        <v>142</v>
      </c>
      <c r="K191" t="s">
        <v>1034</v>
      </c>
      <c r="L191" t="s">
        <v>184</v>
      </c>
      <c r="M191" t="s">
        <v>185</v>
      </c>
      <c r="N191" t="s">
        <v>1914</v>
      </c>
      <c r="P191" s="25">
        <v>8</v>
      </c>
      <c r="Q191" s="33">
        <v>2062058</v>
      </c>
      <c r="R191" s="25">
        <v>24</v>
      </c>
      <c r="S191" s="24" t="s">
        <v>12</v>
      </c>
      <c r="T191" s="25"/>
      <c r="U191" s="41">
        <v>764</v>
      </c>
      <c r="V191" s="41">
        <v>415</v>
      </c>
      <c r="W191" s="105"/>
      <c r="X191" s="67"/>
    </row>
    <row r="192" spans="1:24" x14ac:dyDescent="0.45">
      <c r="A192" s="38">
        <v>192</v>
      </c>
      <c r="B192" t="s">
        <v>1039</v>
      </c>
      <c r="C192" t="s">
        <v>1040</v>
      </c>
      <c r="D192" t="s">
        <v>136</v>
      </c>
      <c r="E192" t="s">
        <v>137</v>
      </c>
      <c r="F192" t="s">
        <v>1041</v>
      </c>
      <c r="G192" t="s">
        <v>1042</v>
      </c>
      <c r="H192" t="s">
        <v>140</v>
      </c>
      <c r="I192" t="s">
        <v>538</v>
      </c>
      <c r="J192" t="s">
        <v>142</v>
      </c>
      <c r="K192" t="s">
        <v>1034</v>
      </c>
      <c r="L192" t="s">
        <v>112</v>
      </c>
      <c r="M192" t="s">
        <v>1918</v>
      </c>
      <c r="N192" t="s">
        <v>1919</v>
      </c>
      <c r="P192" s="25">
        <v>65</v>
      </c>
      <c r="Q192" s="33">
        <v>325592</v>
      </c>
      <c r="R192" s="25">
        <v>0</v>
      </c>
      <c r="S192" s="24" t="s">
        <v>8</v>
      </c>
      <c r="T192" s="25"/>
      <c r="U192" s="41">
        <v>86</v>
      </c>
      <c r="V192" s="41">
        <v>4</v>
      </c>
      <c r="W192" s="105"/>
      <c r="X192" s="67"/>
    </row>
    <row r="193" spans="1:24" x14ac:dyDescent="0.45">
      <c r="A193" s="38">
        <v>193</v>
      </c>
      <c r="B193" t="s">
        <v>1043</v>
      </c>
      <c r="C193" t="s">
        <v>1044</v>
      </c>
      <c r="D193" t="s">
        <v>146</v>
      </c>
      <c r="E193" t="s">
        <v>147</v>
      </c>
      <c r="F193" t="s">
        <v>1045</v>
      </c>
      <c r="G193" t="s">
        <v>1046</v>
      </c>
      <c r="H193" t="s">
        <v>140</v>
      </c>
      <c r="I193" t="s">
        <v>1044</v>
      </c>
      <c r="J193" t="s">
        <v>142</v>
      </c>
      <c r="K193" t="s">
        <v>1047</v>
      </c>
      <c r="L193" t="s">
        <v>1915</v>
      </c>
      <c r="M193" t="s">
        <v>1916</v>
      </c>
      <c r="N193" t="s">
        <v>1917</v>
      </c>
      <c r="P193" s="25">
        <v>24</v>
      </c>
      <c r="Q193" s="33">
        <v>3192883</v>
      </c>
      <c r="R193" s="25">
        <v>9</v>
      </c>
      <c r="S193" s="24" t="s">
        <v>8</v>
      </c>
      <c r="T193" s="25"/>
      <c r="U193" s="41">
        <v>2351</v>
      </c>
      <c r="V193" s="41">
        <v>91</v>
      </c>
      <c r="W193" s="105"/>
      <c r="X193" s="67"/>
    </row>
    <row r="194" spans="1:24" x14ac:dyDescent="0.45">
      <c r="A194" s="38">
        <v>194</v>
      </c>
      <c r="B194" t="s">
        <v>1048</v>
      </c>
      <c r="C194" t="s">
        <v>1049</v>
      </c>
      <c r="D194" t="s">
        <v>146</v>
      </c>
      <c r="E194" t="s">
        <v>147</v>
      </c>
      <c r="F194" t="s">
        <v>1050</v>
      </c>
      <c r="G194" t="s">
        <v>1051</v>
      </c>
      <c r="H194" t="s">
        <v>140</v>
      </c>
      <c r="I194" t="s">
        <v>1049</v>
      </c>
      <c r="J194" t="s">
        <v>142</v>
      </c>
      <c r="K194" t="s">
        <v>1052</v>
      </c>
      <c r="L194" t="s">
        <v>1909</v>
      </c>
      <c r="M194" t="s">
        <v>1910</v>
      </c>
      <c r="N194" t="s">
        <v>1911</v>
      </c>
      <c r="P194" s="25">
        <v>4063</v>
      </c>
      <c r="Q194" s="33">
        <v>1351034</v>
      </c>
      <c r="R194" s="25">
        <v>8</v>
      </c>
      <c r="S194" s="24" t="s">
        <v>8</v>
      </c>
      <c r="T194" s="25"/>
      <c r="U194" s="41">
        <v>1544</v>
      </c>
      <c r="V194" s="41">
        <v>18</v>
      </c>
      <c r="W194" s="105"/>
      <c r="X194" s="67"/>
    </row>
    <row r="195" spans="1:24" x14ac:dyDescent="0.45">
      <c r="A195" s="38">
        <v>195</v>
      </c>
      <c r="B195" t="s">
        <v>1053</v>
      </c>
      <c r="C195" t="s">
        <v>973</v>
      </c>
      <c r="D195" t="s">
        <v>146</v>
      </c>
      <c r="E195" t="s">
        <v>147</v>
      </c>
      <c r="F195" t="s">
        <v>1054</v>
      </c>
      <c r="G195" t="s">
        <v>1055</v>
      </c>
      <c r="H195" t="s">
        <v>140</v>
      </c>
      <c r="I195" t="s">
        <v>973</v>
      </c>
      <c r="J195" t="s">
        <v>142</v>
      </c>
      <c r="K195" t="s">
        <v>1056</v>
      </c>
      <c r="L195" t="s">
        <v>1909</v>
      </c>
      <c r="M195" t="s">
        <v>1910</v>
      </c>
      <c r="N195" t="s">
        <v>1911</v>
      </c>
      <c r="P195" s="25">
        <v>47</v>
      </c>
      <c r="Q195" s="33">
        <v>42106523</v>
      </c>
      <c r="R195" s="25">
        <v>1003</v>
      </c>
      <c r="S195" s="24" t="s">
        <v>8</v>
      </c>
      <c r="T195" s="25"/>
      <c r="U195" s="41">
        <v>15469</v>
      </c>
      <c r="V195" s="41">
        <v>4879</v>
      </c>
      <c r="W195" s="105"/>
      <c r="X195" s="67"/>
    </row>
    <row r="196" spans="1:24" x14ac:dyDescent="0.45">
      <c r="A196" s="38">
        <v>196</v>
      </c>
      <c r="B196" t="s">
        <v>1057</v>
      </c>
      <c r="C196" t="s">
        <v>1058</v>
      </c>
      <c r="D196" t="s">
        <v>146</v>
      </c>
      <c r="E196" t="s">
        <v>147</v>
      </c>
      <c r="F196" t="s">
        <v>1059</v>
      </c>
      <c r="G196" t="s">
        <v>1060</v>
      </c>
      <c r="H196" t="s">
        <v>140</v>
      </c>
      <c r="I196" t="s">
        <v>1058</v>
      </c>
      <c r="J196" t="s">
        <v>142</v>
      </c>
      <c r="K196" t="s">
        <v>1061</v>
      </c>
      <c r="L196" t="s">
        <v>112</v>
      </c>
      <c r="M196" t="s">
        <v>1918</v>
      </c>
      <c r="N196" t="s">
        <v>1919</v>
      </c>
      <c r="P196" s="25">
        <v>1351</v>
      </c>
      <c r="Q196" s="33">
        <v>428254</v>
      </c>
      <c r="R196" s="25">
        <v>0</v>
      </c>
      <c r="S196" s="24" t="s">
        <v>8</v>
      </c>
      <c r="T196" s="25"/>
      <c r="U196" s="41">
        <v>2156</v>
      </c>
      <c r="V196" s="41">
        <v>52</v>
      </c>
      <c r="W196" s="105"/>
      <c r="X196" s="67"/>
    </row>
    <row r="197" spans="1:24" x14ac:dyDescent="0.45">
      <c r="A197" s="38">
        <v>197</v>
      </c>
      <c r="B197" t="s">
        <v>1063</v>
      </c>
      <c r="C197" t="s">
        <v>1064</v>
      </c>
      <c r="D197" t="s">
        <v>146</v>
      </c>
      <c r="E197" t="s">
        <v>147</v>
      </c>
      <c r="F197" t="s">
        <v>1065</v>
      </c>
      <c r="G197" t="s">
        <v>1066</v>
      </c>
      <c r="H197" t="s">
        <v>140</v>
      </c>
      <c r="I197" t="s">
        <v>1064</v>
      </c>
      <c r="J197" t="s">
        <v>142</v>
      </c>
      <c r="K197" t="s">
        <v>1067</v>
      </c>
      <c r="L197" t="s">
        <v>109</v>
      </c>
      <c r="M197" t="s">
        <v>110</v>
      </c>
      <c r="N197" t="s">
        <v>1922</v>
      </c>
      <c r="P197" s="25">
        <v>8</v>
      </c>
      <c r="Q197" s="33">
        <v>15825956</v>
      </c>
      <c r="R197" s="25">
        <v>139</v>
      </c>
      <c r="S197" s="24" t="s">
        <v>8</v>
      </c>
      <c r="T197" s="25"/>
      <c r="U197" s="41">
        <v>5887</v>
      </c>
      <c r="V197" s="41">
        <v>1148</v>
      </c>
      <c r="W197" s="105"/>
      <c r="X197" s="67"/>
    </row>
    <row r="198" spans="1:24" x14ac:dyDescent="0.45">
      <c r="A198" s="38">
        <v>198</v>
      </c>
      <c r="B198" t="s">
        <v>1068</v>
      </c>
      <c r="C198" t="s">
        <v>1069</v>
      </c>
      <c r="D198" t="s">
        <v>146</v>
      </c>
      <c r="E198" t="s">
        <v>147</v>
      </c>
      <c r="F198" t="s">
        <v>1070</v>
      </c>
      <c r="G198" t="s">
        <v>1071</v>
      </c>
      <c r="H198" t="s">
        <v>140</v>
      </c>
      <c r="I198" t="s">
        <v>1072</v>
      </c>
      <c r="J198" t="s">
        <v>142</v>
      </c>
      <c r="K198" t="s">
        <v>1073</v>
      </c>
      <c r="L198" t="s">
        <v>109</v>
      </c>
      <c r="M198" t="s">
        <v>110</v>
      </c>
      <c r="N198" t="s">
        <v>1922</v>
      </c>
      <c r="P198" s="25">
        <v>74</v>
      </c>
      <c r="Q198" s="33">
        <v>442591</v>
      </c>
      <c r="R198" s="25">
        <v>2</v>
      </c>
      <c r="S198" s="24" t="s">
        <v>8</v>
      </c>
      <c r="T198" s="25"/>
      <c r="U198" s="41">
        <v>1241</v>
      </c>
      <c r="V198" s="41">
        <v>8</v>
      </c>
      <c r="W198" s="105"/>
      <c r="X198" s="67"/>
    </row>
    <row r="199" spans="1:24" x14ac:dyDescent="0.45">
      <c r="A199" s="38">
        <v>199</v>
      </c>
      <c r="B199" t="s">
        <v>1074</v>
      </c>
      <c r="C199" t="s">
        <v>1075</v>
      </c>
      <c r="D199" t="s">
        <v>146</v>
      </c>
      <c r="E199" t="s">
        <v>147</v>
      </c>
      <c r="F199" t="s">
        <v>1076</v>
      </c>
      <c r="G199" t="s">
        <v>1077</v>
      </c>
      <c r="H199" t="s">
        <v>140</v>
      </c>
      <c r="I199" t="s">
        <v>1075</v>
      </c>
      <c r="J199" t="s">
        <v>142</v>
      </c>
      <c r="K199" t="s">
        <v>1078</v>
      </c>
      <c r="L199" t="s">
        <v>100</v>
      </c>
      <c r="M199" t="s">
        <v>101</v>
      </c>
      <c r="N199" t="s">
        <v>1921</v>
      </c>
      <c r="P199" s="25">
        <v>0</v>
      </c>
      <c r="Q199" s="33">
        <v>1182884</v>
      </c>
      <c r="R199" s="25">
        <v>27</v>
      </c>
      <c r="S199" s="24" t="s">
        <v>12</v>
      </c>
      <c r="T199" s="25"/>
      <c r="U199" s="41">
        <v>3429</v>
      </c>
      <c r="V199" s="41">
        <v>64</v>
      </c>
      <c r="W199" s="105"/>
      <c r="X199" s="67"/>
    </row>
    <row r="200" spans="1:24" x14ac:dyDescent="0.45">
      <c r="A200" s="38">
        <v>200</v>
      </c>
      <c r="B200" t="s">
        <v>1079</v>
      </c>
      <c r="C200" t="s">
        <v>1080</v>
      </c>
      <c r="D200" t="s">
        <v>136</v>
      </c>
      <c r="E200" t="s">
        <v>137</v>
      </c>
      <c r="F200" t="s">
        <v>1081</v>
      </c>
      <c r="G200" t="s">
        <v>1082</v>
      </c>
      <c r="H200" t="s">
        <v>140</v>
      </c>
      <c r="I200" t="s">
        <v>1083</v>
      </c>
      <c r="J200" t="s">
        <v>142</v>
      </c>
      <c r="K200" t="s">
        <v>1084</v>
      </c>
      <c r="L200" t="s">
        <v>100</v>
      </c>
      <c r="M200" t="s">
        <v>101</v>
      </c>
      <c r="N200" t="s">
        <v>1921</v>
      </c>
      <c r="P200" s="25">
        <v>113</v>
      </c>
      <c r="Q200" s="33">
        <v>427144</v>
      </c>
      <c r="R200" s="25">
        <v>23</v>
      </c>
      <c r="S200" s="24" t="s">
        <v>8</v>
      </c>
      <c r="T200" s="25"/>
      <c r="U200" s="41">
        <v>197</v>
      </c>
      <c r="V200" s="41">
        <v>0</v>
      </c>
      <c r="W200" s="105"/>
      <c r="X200" s="67"/>
    </row>
    <row r="201" spans="1:24" x14ac:dyDescent="0.45">
      <c r="A201" s="38">
        <v>201</v>
      </c>
      <c r="B201" t="s">
        <v>1085</v>
      </c>
      <c r="C201" t="s">
        <v>1086</v>
      </c>
      <c r="D201" t="s">
        <v>146</v>
      </c>
      <c r="E201" t="s">
        <v>147</v>
      </c>
      <c r="F201" t="s">
        <v>2002</v>
      </c>
      <c r="G201" t="s">
        <v>1087</v>
      </c>
      <c r="H201" t="s">
        <v>140</v>
      </c>
      <c r="I201" t="s">
        <v>1086</v>
      </c>
      <c r="J201" t="s">
        <v>142</v>
      </c>
      <c r="K201" t="s">
        <v>1088</v>
      </c>
      <c r="L201" t="s">
        <v>115</v>
      </c>
      <c r="M201" t="s">
        <v>116</v>
      </c>
      <c r="N201" t="s">
        <v>1913</v>
      </c>
      <c r="P201" s="25">
        <v>3</v>
      </c>
      <c r="Q201" s="33">
        <v>796636</v>
      </c>
      <c r="R201" s="25">
        <v>12</v>
      </c>
      <c r="S201" s="24" t="s">
        <v>8</v>
      </c>
      <c r="T201" s="25"/>
      <c r="U201" s="41">
        <v>2670</v>
      </c>
      <c r="V201" s="41">
        <v>112</v>
      </c>
      <c r="W201" s="105"/>
      <c r="X201" s="67"/>
    </row>
    <row r="202" spans="1:24" x14ac:dyDescent="0.45">
      <c r="A202" s="38">
        <v>202</v>
      </c>
      <c r="B202" t="s">
        <v>1089</v>
      </c>
      <c r="C202" t="s">
        <v>1090</v>
      </c>
      <c r="D202" t="s">
        <v>136</v>
      </c>
      <c r="E202" t="s">
        <v>137</v>
      </c>
      <c r="F202" t="s">
        <v>2003</v>
      </c>
      <c r="G202" t="s">
        <v>1091</v>
      </c>
      <c r="H202" t="s">
        <v>140</v>
      </c>
      <c r="I202" t="s">
        <v>1086</v>
      </c>
      <c r="J202" t="s">
        <v>142</v>
      </c>
      <c r="K202" t="s">
        <v>1088</v>
      </c>
      <c r="L202" t="s">
        <v>100</v>
      </c>
      <c r="M202" t="s">
        <v>101</v>
      </c>
      <c r="N202" t="s">
        <v>1921</v>
      </c>
      <c r="P202" s="25">
        <v>1</v>
      </c>
      <c r="Q202" s="33">
        <v>170448</v>
      </c>
      <c r="R202" s="25">
        <v>2</v>
      </c>
      <c r="S202" s="24" t="s">
        <v>8</v>
      </c>
      <c r="T202" s="25"/>
      <c r="U202" s="41">
        <v>212</v>
      </c>
      <c r="V202" s="41">
        <v>17</v>
      </c>
      <c r="W202" s="105"/>
      <c r="X202" s="67"/>
    </row>
    <row r="203" spans="1:24" x14ac:dyDescent="0.45">
      <c r="A203" s="38">
        <v>203</v>
      </c>
      <c r="B203" t="s">
        <v>1092</v>
      </c>
      <c r="C203" t="s">
        <v>1093</v>
      </c>
      <c r="D203" t="s">
        <v>146</v>
      </c>
      <c r="E203" t="s">
        <v>147</v>
      </c>
      <c r="F203" t="s">
        <v>1094</v>
      </c>
      <c r="G203" t="s">
        <v>1095</v>
      </c>
      <c r="H203" t="s">
        <v>140</v>
      </c>
      <c r="I203" t="s">
        <v>1096</v>
      </c>
      <c r="J203" t="s">
        <v>142</v>
      </c>
      <c r="K203" t="s">
        <v>1097</v>
      </c>
      <c r="L203" t="s">
        <v>1909</v>
      </c>
      <c r="M203" t="s">
        <v>1910</v>
      </c>
      <c r="N203" t="s">
        <v>1911</v>
      </c>
      <c r="P203" s="25">
        <v>1087</v>
      </c>
      <c r="Q203" s="33">
        <v>305450</v>
      </c>
      <c r="R203" s="25">
        <v>1</v>
      </c>
      <c r="S203" s="24" t="s">
        <v>8</v>
      </c>
      <c r="T203" s="25"/>
      <c r="U203" s="41">
        <v>388</v>
      </c>
      <c r="V203" s="41">
        <v>1</v>
      </c>
      <c r="W203" s="105"/>
      <c r="X203" s="67"/>
    </row>
    <row r="204" spans="1:24" x14ac:dyDescent="0.45">
      <c r="A204" s="38">
        <v>204</v>
      </c>
      <c r="B204" t="s">
        <v>1098</v>
      </c>
      <c r="C204" t="s">
        <v>176</v>
      </c>
      <c r="D204" t="s">
        <v>146</v>
      </c>
      <c r="E204" t="s">
        <v>147</v>
      </c>
      <c r="F204" t="s">
        <v>1099</v>
      </c>
      <c r="G204" t="s">
        <v>1100</v>
      </c>
      <c r="H204" t="s">
        <v>140</v>
      </c>
      <c r="I204" t="s">
        <v>176</v>
      </c>
      <c r="J204" t="s">
        <v>142</v>
      </c>
      <c r="K204" t="s">
        <v>177</v>
      </c>
      <c r="L204" t="s">
        <v>106</v>
      </c>
      <c r="M204" t="s">
        <v>107</v>
      </c>
      <c r="N204" t="s">
        <v>1920</v>
      </c>
      <c r="P204" s="25">
        <v>41</v>
      </c>
      <c r="Q204" s="33">
        <v>6329126</v>
      </c>
      <c r="R204" s="25">
        <v>52</v>
      </c>
      <c r="S204" s="24" t="s">
        <v>8</v>
      </c>
      <c r="T204" s="25"/>
      <c r="U204" s="41">
        <v>4513</v>
      </c>
      <c r="V204" s="41">
        <v>1079</v>
      </c>
      <c r="W204" s="105"/>
      <c r="X204" s="67"/>
    </row>
    <row r="205" spans="1:24" x14ac:dyDescent="0.45">
      <c r="A205" s="38">
        <v>205</v>
      </c>
      <c r="B205" t="s">
        <v>1101</v>
      </c>
      <c r="C205" t="s">
        <v>1102</v>
      </c>
      <c r="D205" t="s">
        <v>146</v>
      </c>
      <c r="E205" t="s">
        <v>147</v>
      </c>
      <c r="F205" t="s">
        <v>1103</v>
      </c>
      <c r="G205" t="s">
        <v>1104</v>
      </c>
      <c r="H205" t="s">
        <v>140</v>
      </c>
      <c r="I205" t="s">
        <v>1102</v>
      </c>
      <c r="J205" t="s">
        <v>142</v>
      </c>
      <c r="K205" t="s">
        <v>1105</v>
      </c>
      <c r="L205" t="s">
        <v>1909</v>
      </c>
      <c r="M205" t="s">
        <v>1910</v>
      </c>
      <c r="N205" t="s">
        <v>1911</v>
      </c>
      <c r="P205" s="25">
        <v>52</v>
      </c>
      <c r="Q205" s="33">
        <v>2782156</v>
      </c>
      <c r="R205" s="25">
        <v>69</v>
      </c>
      <c r="S205" s="24" t="s">
        <v>8</v>
      </c>
      <c r="T205" s="25"/>
      <c r="U205" s="41">
        <v>3709</v>
      </c>
      <c r="V205" s="41">
        <v>49</v>
      </c>
      <c r="W205" s="105"/>
      <c r="X205" s="67"/>
    </row>
    <row r="206" spans="1:24" x14ac:dyDescent="0.45">
      <c r="A206" s="38">
        <v>206</v>
      </c>
      <c r="B206" t="s">
        <v>1106</v>
      </c>
      <c r="C206" t="s">
        <v>1107</v>
      </c>
      <c r="D206" t="s">
        <v>146</v>
      </c>
      <c r="E206" t="s">
        <v>147</v>
      </c>
      <c r="F206" t="s">
        <v>654</v>
      </c>
      <c r="G206" t="s">
        <v>655</v>
      </c>
      <c r="H206" t="s">
        <v>140</v>
      </c>
      <c r="I206" t="s">
        <v>656</v>
      </c>
      <c r="J206" t="s">
        <v>142</v>
      </c>
      <c r="K206" t="s">
        <v>657</v>
      </c>
      <c r="L206" t="s">
        <v>115</v>
      </c>
      <c r="M206" t="s">
        <v>116</v>
      </c>
      <c r="N206" t="s">
        <v>1913</v>
      </c>
      <c r="P206" s="25">
        <v>7</v>
      </c>
      <c r="Q206" s="33">
        <v>250197</v>
      </c>
      <c r="R206" s="25">
        <v>2</v>
      </c>
      <c r="S206" s="24" t="s">
        <v>12</v>
      </c>
      <c r="T206" s="25"/>
      <c r="U206" s="41">
        <v>694</v>
      </c>
      <c r="V206" s="41">
        <v>81</v>
      </c>
      <c r="W206" s="105"/>
      <c r="X206" s="67"/>
    </row>
    <row r="207" spans="1:24" x14ac:dyDescent="0.45">
      <c r="A207" s="38">
        <v>207</v>
      </c>
      <c r="B207" t="s">
        <v>1108</v>
      </c>
      <c r="C207" t="s">
        <v>1109</v>
      </c>
      <c r="D207" t="s">
        <v>136</v>
      </c>
      <c r="E207" t="s">
        <v>137</v>
      </c>
      <c r="F207" t="s">
        <v>1110</v>
      </c>
      <c r="G207" t="s">
        <v>1111</v>
      </c>
      <c r="H207" t="s">
        <v>140</v>
      </c>
      <c r="I207" t="s">
        <v>1112</v>
      </c>
      <c r="J207" t="s">
        <v>142</v>
      </c>
      <c r="K207" t="s">
        <v>1113</v>
      </c>
      <c r="L207" t="s">
        <v>115</v>
      </c>
      <c r="M207" t="s">
        <v>116</v>
      </c>
      <c r="N207" t="s">
        <v>1913</v>
      </c>
      <c r="P207" s="25">
        <v>99</v>
      </c>
      <c r="Q207" s="33">
        <v>373613</v>
      </c>
      <c r="R207" s="25">
        <v>3</v>
      </c>
      <c r="S207" s="24" t="s">
        <v>8</v>
      </c>
      <c r="T207" s="25"/>
      <c r="U207" s="41">
        <v>168</v>
      </c>
      <c r="V207" s="41">
        <v>10</v>
      </c>
      <c r="W207" s="105"/>
      <c r="X207" s="67"/>
    </row>
    <row r="208" spans="1:24" x14ac:dyDescent="0.45">
      <c r="A208" s="38">
        <v>208</v>
      </c>
      <c r="B208" t="s">
        <v>1114</v>
      </c>
      <c r="C208" t="s">
        <v>1115</v>
      </c>
      <c r="D208" t="s">
        <v>136</v>
      </c>
      <c r="E208" t="s">
        <v>137</v>
      </c>
      <c r="F208" t="s">
        <v>2004</v>
      </c>
      <c r="G208" t="s">
        <v>1116</v>
      </c>
      <c r="H208" t="s">
        <v>140</v>
      </c>
      <c r="I208" t="s">
        <v>274</v>
      </c>
      <c r="J208" t="s">
        <v>142</v>
      </c>
      <c r="K208" t="s">
        <v>1117</v>
      </c>
      <c r="L208" t="s">
        <v>1909</v>
      </c>
      <c r="M208" t="s">
        <v>1910</v>
      </c>
      <c r="N208" t="s">
        <v>1911</v>
      </c>
      <c r="P208" s="25">
        <v>9</v>
      </c>
      <c r="Q208" s="33">
        <v>2720097</v>
      </c>
      <c r="R208" s="25">
        <v>4</v>
      </c>
      <c r="S208" s="24" t="s">
        <v>8</v>
      </c>
      <c r="T208" s="25"/>
      <c r="U208" s="41">
        <v>359</v>
      </c>
      <c r="V208" s="41">
        <v>98</v>
      </c>
      <c r="W208" s="105"/>
      <c r="X208" s="67"/>
    </row>
    <row r="209" spans="1:24" x14ac:dyDescent="0.45">
      <c r="A209" s="38">
        <v>209</v>
      </c>
      <c r="B209" t="s">
        <v>1118</v>
      </c>
      <c r="C209" t="s">
        <v>1119</v>
      </c>
      <c r="D209" t="s">
        <v>146</v>
      </c>
      <c r="E209" t="s">
        <v>147</v>
      </c>
      <c r="F209" t="s">
        <v>837</v>
      </c>
      <c r="G209" t="s">
        <v>1120</v>
      </c>
      <c r="H209" t="s">
        <v>140</v>
      </c>
      <c r="I209" t="s">
        <v>394</v>
      </c>
      <c r="J209" t="s">
        <v>142</v>
      </c>
      <c r="K209" t="s">
        <v>397</v>
      </c>
      <c r="L209" t="s">
        <v>115</v>
      </c>
      <c r="M209" t="s">
        <v>116</v>
      </c>
      <c r="N209" t="s">
        <v>1913</v>
      </c>
      <c r="P209" s="25">
        <v>46</v>
      </c>
      <c r="Q209" s="33">
        <v>1351378</v>
      </c>
      <c r="R209" s="25">
        <v>1</v>
      </c>
      <c r="S209" s="24" t="s">
        <v>8</v>
      </c>
      <c r="T209" s="25"/>
      <c r="U209" s="41">
        <v>1721</v>
      </c>
      <c r="V209" s="41">
        <v>2</v>
      </c>
      <c r="W209" s="105"/>
      <c r="X209" s="67"/>
    </row>
    <row r="210" spans="1:24" x14ac:dyDescent="0.45">
      <c r="A210" s="38">
        <v>210</v>
      </c>
      <c r="B210" t="s">
        <v>1121</v>
      </c>
      <c r="C210" t="s">
        <v>1122</v>
      </c>
      <c r="D210" t="s">
        <v>146</v>
      </c>
      <c r="E210" t="s">
        <v>147</v>
      </c>
      <c r="F210" t="s">
        <v>1123</v>
      </c>
      <c r="G210" t="s">
        <v>1124</v>
      </c>
      <c r="H210" t="s">
        <v>140</v>
      </c>
      <c r="I210" t="s">
        <v>1122</v>
      </c>
      <c r="J210" t="s">
        <v>142</v>
      </c>
      <c r="K210" t="s">
        <v>1125</v>
      </c>
      <c r="L210" t="s">
        <v>184</v>
      </c>
      <c r="M210" t="s">
        <v>185</v>
      </c>
      <c r="N210" t="s">
        <v>1914</v>
      </c>
      <c r="P210" s="25">
        <v>299</v>
      </c>
      <c r="Q210" s="33">
        <v>1494801</v>
      </c>
      <c r="R210" s="25">
        <v>26</v>
      </c>
      <c r="S210" s="24" t="s">
        <v>12</v>
      </c>
      <c r="T210" s="25"/>
      <c r="U210" s="41">
        <v>1420</v>
      </c>
      <c r="V210" s="41">
        <v>60</v>
      </c>
      <c r="W210" s="105"/>
      <c r="X210" s="67"/>
    </row>
    <row r="211" spans="1:24" x14ac:dyDescent="0.45">
      <c r="A211" s="38">
        <v>211</v>
      </c>
      <c r="B211" t="s">
        <v>1126</v>
      </c>
      <c r="C211" t="s">
        <v>1127</v>
      </c>
      <c r="D211" t="s">
        <v>136</v>
      </c>
      <c r="E211" t="s">
        <v>137</v>
      </c>
      <c r="F211" t="s">
        <v>1128</v>
      </c>
      <c r="G211" t="s">
        <v>1129</v>
      </c>
      <c r="H211" t="s">
        <v>140</v>
      </c>
      <c r="I211" t="s">
        <v>360</v>
      </c>
      <c r="J211" t="s">
        <v>142</v>
      </c>
      <c r="K211" t="s">
        <v>1130</v>
      </c>
      <c r="L211" t="s">
        <v>106</v>
      </c>
      <c r="M211" t="s">
        <v>107</v>
      </c>
      <c r="N211" t="s">
        <v>1920</v>
      </c>
      <c r="P211" s="25">
        <v>3</v>
      </c>
      <c r="Q211" s="33">
        <v>7211392</v>
      </c>
      <c r="R211" s="25">
        <v>2</v>
      </c>
      <c r="S211" s="24" t="s">
        <v>8</v>
      </c>
      <c r="T211" s="25"/>
      <c r="U211" s="41">
        <v>1164</v>
      </c>
      <c r="V211" s="41">
        <v>181</v>
      </c>
      <c r="W211" s="105"/>
      <c r="X211" s="67"/>
    </row>
    <row r="212" spans="1:24" x14ac:dyDescent="0.45">
      <c r="A212" s="38">
        <v>212</v>
      </c>
      <c r="B212" t="s">
        <v>1131</v>
      </c>
      <c r="C212" t="s">
        <v>1096</v>
      </c>
      <c r="D212" t="s">
        <v>146</v>
      </c>
      <c r="E212" t="s">
        <v>147</v>
      </c>
      <c r="F212" t="s">
        <v>1094</v>
      </c>
      <c r="G212" t="s">
        <v>1095</v>
      </c>
      <c r="H212" t="s">
        <v>140</v>
      </c>
      <c r="I212" t="s">
        <v>1096</v>
      </c>
      <c r="J212" t="s">
        <v>142</v>
      </c>
      <c r="K212" t="s">
        <v>1097</v>
      </c>
      <c r="L212" t="s">
        <v>1909</v>
      </c>
      <c r="M212" t="s">
        <v>1910</v>
      </c>
      <c r="N212" t="s">
        <v>1911</v>
      </c>
      <c r="P212" s="25">
        <v>56</v>
      </c>
      <c r="Q212" s="33">
        <v>255829</v>
      </c>
      <c r="R212" s="25">
        <v>2</v>
      </c>
      <c r="S212" s="24" t="s">
        <v>8</v>
      </c>
      <c r="T212" s="25"/>
      <c r="U212" s="41">
        <v>390</v>
      </c>
      <c r="V212" s="41">
        <v>2</v>
      </c>
      <c r="W212" s="105"/>
      <c r="X212" s="67"/>
    </row>
    <row r="213" spans="1:24" x14ac:dyDescent="0.45">
      <c r="A213" s="38">
        <v>213</v>
      </c>
      <c r="B213" t="s">
        <v>1132</v>
      </c>
      <c r="C213" t="s">
        <v>1133</v>
      </c>
      <c r="D213" t="s">
        <v>146</v>
      </c>
      <c r="E213" t="s">
        <v>147</v>
      </c>
      <c r="F213" t="s">
        <v>2005</v>
      </c>
      <c r="G213" t="s">
        <v>1134</v>
      </c>
      <c r="H213" t="s">
        <v>140</v>
      </c>
      <c r="I213" t="s">
        <v>1133</v>
      </c>
      <c r="J213" t="s">
        <v>142</v>
      </c>
      <c r="K213" t="s">
        <v>1135</v>
      </c>
      <c r="L213" t="s">
        <v>109</v>
      </c>
      <c r="M213" t="s">
        <v>110</v>
      </c>
      <c r="N213" t="s">
        <v>1922</v>
      </c>
      <c r="P213" s="25">
        <v>442</v>
      </c>
      <c r="Q213" s="33">
        <v>1155012</v>
      </c>
      <c r="R213" s="25">
        <v>6</v>
      </c>
      <c r="S213" s="24" t="s">
        <v>8</v>
      </c>
      <c r="T213" s="25"/>
      <c r="U213" s="41">
        <v>1145</v>
      </c>
      <c r="V213" s="41">
        <v>48</v>
      </c>
      <c r="W213" s="105"/>
      <c r="X213" s="67"/>
    </row>
    <row r="214" spans="1:24" x14ac:dyDescent="0.45">
      <c r="A214" s="38">
        <v>214</v>
      </c>
      <c r="B214" s="32" t="s">
        <v>1944</v>
      </c>
      <c r="C214" t="s">
        <v>1945</v>
      </c>
      <c r="D214" t="s">
        <v>146</v>
      </c>
      <c r="E214" t="s">
        <v>147</v>
      </c>
      <c r="F214" t="s">
        <v>2006</v>
      </c>
      <c r="G214" t="s">
        <v>2007</v>
      </c>
      <c r="H214" t="s">
        <v>2008</v>
      </c>
      <c r="I214" t="s">
        <v>1945</v>
      </c>
      <c r="J214" t="s">
        <v>142</v>
      </c>
      <c r="K214" t="s">
        <v>2042</v>
      </c>
      <c r="L214" t="s">
        <v>100</v>
      </c>
      <c r="M214" t="s">
        <v>101</v>
      </c>
      <c r="N214" t="s">
        <v>1921</v>
      </c>
      <c r="P214" s="25"/>
      <c r="Q214" s="33">
        <v>373649</v>
      </c>
      <c r="R214" s="25">
        <v>5</v>
      </c>
      <c r="T214" s="25"/>
      <c r="U214" s="41">
        <v>2471</v>
      </c>
      <c r="V214" s="41">
        <v>22</v>
      </c>
      <c r="W214" s="105"/>
      <c r="X214" s="67"/>
    </row>
    <row r="215" spans="1:24" x14ac:dyDescent="0.45">
      <c r="A215" s="38">
        <v>215</v>
      </c>
      <c r="B215" t="s">
        <v>1136</v>
      </c>
      <c r="C215" t="s">
        <v>1137</v>
      </c>
      <c r="D215" t="s">
        <v>146</v>
      </c>
      <c r="E215" t="s">
        <v>147</v>
      </c>
      <c r="F215" t="s">
        <v>1138</v>
      </c>
      <c r="G215" t="s">
        <v>1139</v>
      </c>
      <c r="H215" t="s">
        <v>140</v>
      </c>
      <c r="I215" t="s">
        <v>1137</v>
      </c>
      <c r="J215" t="s">
        <v>142</v>
      </c>
      <c r="K215" t="s">
        <v>1140</v>
      </c>
      <c r="L215" t="s">
        <v>115</v>
      </c>
      <c r="M215" t="s">
        <v>116</v>
      </c>
      <c r="N215" t="s">
        <v>1913</v>
      </c>
      <c r="P215" s="25">
        <v>29</v>
      </c>
      <c r="Q215" s="33">
        <v>5309620</v>
      </c>
      <c r="R215" s="25">
        <v>50</v>
      </c>
      <c r="S215" s="24" t="s">
        <v>12</v>
      </c>
      <c r="T215" s="25"/>
      <c r="U215" s="41">
        <v>3887</v>
      </c>
      <c r="V215" s="41">
        <v>418</v>
      </c>
      <c r="W215" s="105"/>
      <c r="X215" s="67"/>
    </row>
    <row r="216" spans="1:24" x14ac:dyDescent="0.45">
      <c r="A216" s="38">
        <v>216</v>
      </c>
      <c r="B216" t="s">
        <v>1141</v>
      </c>
      <c r="C216" t="s">
        <v>1142</v>
      </c>
      <c r="D216" t="s">
        <v>146</v>
      </c>
      <c r="E216" t="s">
        <v>147</v>
      </c>
      <c r="F216" t="s">
        <v>1143</v>
      </c>
      <c r="G216" t="s">
        <v>1144</v>
      </c>
      <c r="H216" t="s">
        <v>140</v>
      </c>
      <c r="I216" t="s">
        <v>1142</v>
      </c>
      <c r="J216" t="s">
        <v>142</v>
      </c>
      <c r="K216" t="s">
        <v>1145</v>
      </c>
      <c r="L216" t="s">
        <v>97</v>
      </c>
      <c r="M216" t="s">
        <v>98</v>
      </c>
      <c r="N216" t="s">
        <v>1912</v>
      </c>
      <c r="P216" s="25">
        <v>189</v>
      </c>
      <c r="Q216" s="33">
        <v>594129</v>
      </c>
      <c r="R216" s="25">
        <v>4</v>
      </c>
      <c r="S216" s="24" t="s">
        <v>8</v>
      </c>
      <c r="T216" s="25"/>
      <c r="U216" s="41">
        <v>2083</v>
      </c>
      <c r="V216" s="41">
        <v>34</v>
      </c>
      <c r="W216" s="105"/>
      <c r="X216" s="67"/>
    </row>
    <row r="217" spans="1:24" x14ac:dyDescent="0.45">
      <c r="A217" s="38">
        <v>217</v>
      </c>
      <c r="B217" t="s">
        <v>1146</v>
      </c>
      <c r="C217" t="s">
        <v>1147</v>
      </c>
      <c r="D217" t="s">
        <v>146</v>
      </c>
      <c r="E217" t="s">
        <v>147</v>
      </c>
      <c r="F217" t="s">
        <v>1148</v>
      </c>
      <c r="G217" t="s">
        <v>1149</v>
      </c>
      <c r="H217" t="s">
        <v>140</v>
      </c>
      <c r="I217" t="s">
        <v>1147</v>
      </c>
      <c r="J217" t="s">
        <v>142</v>
      </c>
      <c r="K217" t="s">
        <v>1150</v>
      </c>
      <c r="L217" t="s">
        <v>106</v>
      </c>
      <c r="M217" t="s">
        <v>107</v>
      </c>
      <c r="N217" t="s">
        <v>1920</v>
      </c>
      <c r="P217" s="25">
        <v>32</v>
      </c>
      <c r="Q217" s="33">
        <v>1001426</v>
      </c>
      <c r="R217" s="25">
        <v>25</v>
      </c>
      <c r="S217" s="24" t="s">
        <v>8</v>
      </c>
      <c r="T217" s="25"/>
      <c r="U217" s="41">
        <v>3576</v>
      </c>
      <c r="V217" s="41">
        <v>203</v>
      </c>
      <c r="W217" s="105"/>
      <c r="X217" s="67"/>
    </row>
    <row r="218" spans="1:24" x14ac:dyDescent="0.45">
      <c r="A218" s="38">
        <v>218</v>
      </c>
      <c r="B218" t="s">
        <v>1151</v>
      </c>
      <c r="C218" t="s">
        <v>1152</v>
      </c>
      <c r="D218" t="s">
        <v>146</v>
      </c>
      <c r="E218" t="s">
        <v>147</v>
      </c>
      <c r="F218" t="s">
        <v>1153</v>
      </c>
      <c r="G218" t="s">
        <v>1154</v>
      </c>
      <c r="H218" t="s">
        <v>140</v>
      </c>
      <c r="I218" t="s">
        <v>1155</v>
      </c>
      <c r="J218" t="s">
        <v>142</v>
      </c>
      <c r="K218" t="s">
        <v>1156</v>
      </c>
      <c r="L218" t="s">
        <v>97</v>
      </c>
      <c r="M218" t="s">
        <v>98</v>
      </c>
      <c r="N218" t="s">
        <v>1912</v>
      </c>
      <c r="P218" s="25">
        <v>679</v>
      </c>
      <c r="Q218" s="33">
        <v>468915</v>
      </c>
      <c r="R218" s="25">
        <v>1</v>
      </c>
      <c r="S218" s="24" t="s">
        <v>8</v>
      </c>
      <c r="T218" s="25"/>
      <c r="U218" s="41">
        <v>2118</v>
      </c>
      <c r="V218" s="41">
        <v>50</v>
      </c>
      <c r="W218" s="105"/>
      <c r="X218" s="67"/>
    </row>
    <row r="219" spans="1:24" x14ac:dyDescent="0.45">
      <c r="A219" s="38">
        <v>219</v>
      </c>
      <c r="B219" t="s">
        <v>1157</v>
      </c>
      <c r="C219" t="s">
        <v>1158</v>
      </c>
      <c r="D219" t="s">
        <v>146</v>
      </c>
      <c r="E219" t="s">
        <v>147</v>
      </c>
      <c r="F219" t="s">
        <v>1159</v>
      </c>
      <c r="G219" t="s">
        <v>1160</v>
      </c>
      <c r="H219" t="s">
        <v>140</v>
      </c>
      <c r="I219" t="s">
        <v>1158</v>
      </c>
      <c r="J219" t="s">
        <v>142</v>
      </c>
      <c r="K219" t="s">
        <v>1161</v>
      </c>
      <c r="L219" t="s">
        <v>1909</v>
      </c>
      <c r="M219" t="s">
        <v>1910</v>
      </c>
      <c r="N219" t="s">
        <v>1911</v>
      </c>
      <c r="P219" s="25">
        <v>28</v>
      </c>
      <c r="Q219" s="33">
        <v>11594304</v>
      </c>
      <c r="R219" s="25">
        <v>36</v>
      </c>
      <c r="S219" s="24" t="s">
        <v>8</v>
      </c>
      <c r="T219" s="25"/>
      <c r="U219" s="41">
        <v>6576</v>
      </c>
      <c r="V219" s="41">
        <v>759</v>
      </c>
      <c r="W219" s="105"/>
      <c r="X219" s="67"/>
    </row>
    <row r="220" spans="1:24" x14ac:dyDescent="0.45">
      <c r="A220" s="38">
        <v>220</v>
      </c>
      <c r="B220" t="s">
        <v>1162</v>
      </c>
      <c r="C220" t="s">
        <v>1163</v>
      </c>
      <c r="D220" t="s">
        <v>146</v>
      </c>
      <c r="E220" t="s">
        <v>147</v>
      </c>
      <c r="F220" t="s">
        <v>1164</v>
      </c>
      <c r="G220" t="s">
        <v>1165</v>
      </c>
      <c r="H220" t="s">
        <v>140</v>
      </c>
      <c r="I220" t="s">
        <v>1163</v>
      </c>
      <c r="J220" t="s">
        <v>142</v>
      </c>
      <c r="K220" t="s">
        <v>1166</v>
      </c>
      <c r="L220" t="s">
        <v>184</v>
      </c>
      <c r="M220" t="s">
        <v>185</v>
      </c>
      <c r="N220" t="s">
        <v>1914</v>
      </c>
      <c r="P220" s="25">
        <v>6</v>
      </c>
      <c r="Q220" s="33">
        <v>2927303</v>
      </c>
      <c r="R220" s="25">
        <v>34</v>
      </c>
      <c r="S220" s="24" t="s">
        <v>8</v>
      </c>
      <c r="T220" s="25"/>
      <c r="U220" s="41">
        <v>2875</v>
      </c>
      <c r="V220" s="41">
        <v>42</v>
      </c>
      <c r="W220" s="105"/>
      <c r="X220" s="67"/>
    </row>
    <row r="221" spans="1:24" x14ac:dyDescent="0.45">
      <c r="A221" s="38">
        <v>221</v>
      </c>
      <c r="B221" t="s">
        <v>1167</v>
      </c>
      <c r="C221" t="s">
        <v>1168</v>
      </c>
      <c r="D221" t="s">
        <v>146</v>
      </c>
      <c r="E221" t="s">
        <v>147</v>
      </c>
      <c r="F221" t="s">
        <v>395</v>
      </c>
      <c r="G221" t="s">
        <v>396</v>
      </c>
      <c r="H221" t="s">
        <v>140</v>
      </c>
      <c r="I221" t="s">
        <v>394</v>
      </c>
      <c r="J221" t="s">
        <v>142</v>
      </c>
      <c r="K221" t="s">
        <v>397</v>
      </c>
      <c r="L221" t="s">
        <v>112</v>
      </c>
      <c r="M221" t="s">
        <v>1918</v>
      </c>
      <c r="N221" t="s">
        <v>1919</v>
      </c>
      <c r="P221" s="25">
        <v>746</v>
      </c>
      <c r="Q221" s="33">
        <v>202791</v>
      </c>
      <c r="R221" s="25">
        <v>0</v>
      </c>
      <c r="S221" s="24" t="s">
        <v>8</v>
      </c>
      <c r="T221" s="25"/>
      <c r="U221" s="41">
        <v>625</v>
      </c>
      <c r="V221" s="41">
        <v>11</v>
      </c>
      <c r="W221" s="105"/>
      <c r="X221" s="67"/>
    </row>
    <row r="222" spans="1:24" x14ac:dyDescent="0.45">
      <c r="A222" s="38">
        <v>222</v>
      </c>
      <c r="B222" t="s">
        <v>1169</v>
      </c>
      <c r="C222" t="s">
        <v>1170</v>
      </c>
      <c r="D222" t="s">
        <v>146</v>
      </c>
      <c r="E222" t="s">
        <v>147</v>
      </c>
      <c r="F222" t="s">
        <v>1171</v>
      </c>
      <c r="G222" t="s">
        <v>1172</v>
      </c>
      <c r="H222" t="s">
        <v>140</v>
      </c>
      <c r="I222" t="s">
        <v>1170</v>
      </c>
      <c r="J222" t="s">
        <v>142</v>
      </c>
      <c r="K222" t="s">
        <v>1173</v>
      </c>
      <c r="L222" t="s">
        <v>109</v>
      </c>
      <c r="M222" t="s">
        <v>110</v>
      </c>
      <c r="N222" t="s">
        <v>1922</v>
      </c>
      <c r="P222" s="25">
        <v>64</v>
      </c>
      <c r="Q222" s="33">
        <v>4454421</v>
      </c>
      <c r="R222" s="25">
        <v>85</v>
      </c>
      <c r="S222" s="24" t="s">
        <v>8</v>
      </c>
      <c r="T222" s="25"/>
      <c r="U222" s="41">
        <v>4158</v>
      </c>
      <c r="V222" s="41">
        <v>902</v>
      </c>
      <c r="W222" s="105"/>
      <c r="X222" s="67"/>
    </row>
    <row r="223" spans="1:24" x14ac:dyDescent="0.45">
      <c r="A223" s="38">
        <v>223</v>
      </c>
      <c r="B223" t="s">
        <v>1174</v>
      </c>
      <c r="C223" t="s">
        <v>1175</v>
      </c>
      <c r="D223" t="s">
        <v>146</v>
      </c>
      <c r="E223" t="s">
        <v>147</v>
      </c>
      <c r="F223" t="s">
        <v>1176</v>
      </c>
      <c r="G223" t="s">
        <v>1177</v>
      </c>
      <c r="H223" t="s">
        <v>140</v>
      </c>
      <c r="I223" t="s">
        <v>1175</v>
      </c>
      <c r="J223" t="s">
        <v>142</v>
      </c>
      <c r="K223" t="s">
        <v>1178</v>
      </c>
      <c r="L223" t="s">
        <v>100</v>
      </c>
      <c r="M223" t="s">
        <v>101</v>
      </c>
      <c r="N223" t="s">
        <v>1921</v>
      </c>
      <c r="P223" s="25">
        <v>18</v>
      </c>
      <c r="Q223" s="33">
        <v>1380582</v>
      </c>
      <c r="R223" s="25">
        <v>11</v>
      </c>
      <c r="S223" s="24" t="s">
        <v>8</v>
      </c>
      <c r="T223" s="25"/>
      <c r="U223" s="41">
        <v>1536</v>
      </c>
      <c r="V223" s="41">
        <v>56</v>
      </c>
      <c r="W223" s="105"/>
      <c r="X223" s="67"/>
    </row>
    <row r="224" spans="1:24" x14ac:dyDescent="0.45">
      <c r="A224" s="38">
        <v>224</v>
      </c>
      <c r="B224" t="s">
        <v>1179</v>
      </c>
      <c r="C224" t="s">
        <v>1180</v>
      </c>
      <c r="D224" t="s">
        <v>146</v>
      </c>
      <c r="E224" t="s">
        <v>147</v>
      </c>
      <c r="F224" t="s">
        <v>1181</v>
      </c>
      <c r="G224" t="s">
        <v>1182</v>
      </c>
      <c r="H224" t="s">
        <v>1183</v>
      </c>
      <c r="I224" t="s">
        <v>1180</v>
      </c>
      <c r="J224" t="s">
        <v>142</v>
      </c>
      <c r="K224" t="s">
        <v>1184</v>
      </c>
      <c r="L224" t="s">
        <v>115</v>
      </c>
      <c r="M224" t="s">
        <v>116</v>
      </c>
      <c r="N224" t="s">
        <v>1913</v>
      </c>
      <c r="P224" s="25">
        <v>76</v>
      </c>
      <c r="Q224" s="33">
        <v>284290</v>
      </c>
      <c r="R224" s="25">
        <v>3</v>
      </c>
      <c r="S224" s="24" t="s">
        <v>8</v>
      </c>
      <c r="T224" s="25"/>
      <c r="U224" s="41">
        <v>1131</v>
      </c>
      <c r="V224" s="41">
        <v>23</v>
      </c>
      <c r="W224" s="105"/>
      <c r="X224" s="67"/>
    </row>
    <row r="225" spans="1:24" x14ac:dyDescent="0.45">
      <c r="A225" s="38">
        <v>225</v>
      </c>
      <c r="B225" t="s">
        <v>1185</v>
      </c>
      <c r="C225" t="s">
        <v>1186</v>
      </c>
      <c r="D225" t="s">
        <v>146</v>
      </c>
      <c r="E225" t="s">
        <v>147</v>
      </c>
      <c r="F225" t="s">
        <v>1187</v>
      </c>
      <c r="G225" t="s">
        <v>1188</v>
      </c>
      <c r="H225" t="s">
        <v>140</v>
      </c>
      <c r="I225" t="s">
        <v>1186</v>
      </c>
      <c r="J225" t="s">
        <v>142</v>
      </c>
      <c r="K225" t="s">
        <v>1189</v>
      </c>
      <c r="L225" t="s">
        <v>97</v>
      </c>
      <c r="M225" t="s">
        <v>98</v>
      </c>
      <c r="N225" t="s">
        <v>1912</v>
      </c>
      <c r="P225" s="25">
        <v>11</v>
      </c>
      <c r="Q225" s="33">
        <v>951690</v>
      </c>
      <c r="R225" s="25">
        <v>10</v>
      </c>
      <c r="S225" s="24" t="s">
        <v>12</v>
      </c>
      <c r="T225" s="25"/>
      <c r="U225" s="41">
        <v>4247</v>
      </c>
      <c r="V225" s="41">
        <v>83</v>
      </c>
      <c r="W225" s="105"/>
      <c r="X225" s="67"/>
    </row>
    <row r="226" spans="1:24" x14ac:dyDescent="0.45">
      <c r="A226" s="38">
        <v>226</v>
      </c>
      <c r="B226" t="s">
        <v>1190</v>
      </c>
      <c r="C226" t="s">
        <v>1191</v>
      </c>
      <c r="D226" t="s">
        <v>146</v>
      </c>
      <c r="E226" t="s">
        <v>147</v>
      </c>
      <c r="F226" t="s">
        <v>1192</v>
      </c>
      <c r="G226" t="s">
        <v>1193</v>
      </c>
      <c r="H226" t="s">
        <v>140</v>
      </c>
      <c r="I226" t="s">
        <v>1002</v>
      </c>
      <c r="J226" t="s">
        <v>142</v>
      </c>
      <c r="K226" t="s">
        <v>1194</v>
      </c>
      <c r="L226" t="s">
        <v>109</v>
      </c>
      <c r="M226" t="s">
        <v>110</v>
      </c>
      <c r="N226" t="s">
        <v>1922</v>
      </c>
      <c r="P226" s="25">
        <v>3</v>
      </c>
      <c r="Q226" s="33">
        <v>511059</v>
      </c>
      <c r="R226" s="25">
        <v>0</v>
      </c>
      <c r="S226" s="24" t="s">
        <v>8</v>
      </c>
      <c r="T226" s="25"/>
      <c r="U226" s="41">
        <v>632</v>
      </c>
      <c r="V226" s="41">
        <v>5</v>
      </c>
      <c r="W226" s="105"/>
      <c r="X226" s="67"/>
    </row>
    <row r="227" spans="1:24" x14ac:dyDescent="0.45">
      <c r="A227" s="38">
        <v>227</v>
      </c>
      <c r="B227" t="s">
        <v>1195</v>
      </c>
      <c r="C227" t="s">
        <v>1196</v>
      </c>
      <c r="D227" t="s">
        <v>146</v>
      </c>
      <c r="E227" t="s">
        <v>147</v>
      </c>
      <c r="F227" t="s">
        <v>1998</v>
      </c>
      <c r="G227" t="s">
        <v>883</v>
      </c>
      <c r="H227" t="s">
        <v>140</v>
      </c>
      <c r="I227" t="s">
        <v>884</v>
      </c>
      <c r="J227" t="s">
        <v>142</v>
      </c>
      <c r="K227" t="s">
        <v>885</v>
      </c>
      <c r="L227" t="s">
        <v>184</v>
      </c>
      <c r="M227" t="s">
        <v>185</v>
      </c>
      <c r="N227" t="s">
        <v>1914</v>
      </c>
      <c r="P227" s="25">
        <v>79</v>
      </c>
      <c r="Q227" s="33">
        <v>1481967</v>
      </c>
      <c r="R227" s="25">
        <v>1</v>
      </c>
      <c r="S227" s="24" t="s">
        <v>8</v>
      </c>
      <c r="T227" s="25"/>
      <c r="U227" s="41">
        <v>682</v>
      </c>
      <c r="V227" s="41">
        <v>5</v>
      </c>
      <c r="W227" s="105"/>
      <c r="X227" s="67"/>
    </row>
    <row r="228" spans="1:24" x14ac:dyDescent="0.45">
      <c r="A228" s="38">
        <v>228</v>
      </c>
      <c r="B228" t="s">
        <v>1197</v>
      </c>
      <c r="C228" t="s">
        <v>1198</v>
      </c>
      <c r="D228" t="s">
        <v>146</v>
      </c>
      <c r="E228" t="s">
        <v>147</v>
      </c>
      <c r="F228" t="s">
        <v>1199</v>
      </c>
      <c r="G228" t="s">
        <v>1200</v>
      </c>
      <c r="H228" t="s">
        <v>140</v>
      </c>
      <c r="I228" t="s">
        <v>1201</v>
      </c>
      <c r="J228" t="s">
        <v>142</v>
      </c>
      <c r="K228" t="s">
        <v>1202</v>
      </c>
      <c r="L228" t="s">
        <v>106</v>
      </c>
      <c r="M228" t="s">
        <v>107</v>
      </c>
      <c r="N228" t="s">
        <v>1920</v>
      </c>
      <c r="P228" s="25">
        <v>9</v>
      </c>
      <c r="Q228" s="33">
        <v>1502993</v>
      </c>
      <c r="R228" s="25">
        <v>55</v>
      </c>
      <c r="S228" s="24" t="s">
        <v>8</v>
      </c>
      <c r="T228" s="25"/>
      <c r="U228" s="41">
        <v>1735</v>
      </c>
      <c r="V228" s="41">
        <v>83</v>
      </c>
      <c r="W228" s="105"/>
      <c r="X228" s="67"/>
    </row>
    <row r="229" spans="1:24" x14ac:dyDescent="0.45">
      <c r="A229" s="38">
        <v>229</v>
      </c>
      <c r="B229" t="s">
        <v>1203</v>
      </c>
      <c r="C229" t="s">
        <v>1204</v>
      </c>
      <c r="D229" t="s">
        <v>146</v>
      </c>
      <c r="E229" t="s">
        <v>147</v>
      </c>
      <c r="F229" t="s">
        <v>1205</v>
      </c>
      <c r="G229" t="s">
        <v>1206</v>
      </c>
      <c r="H229" t="s">
        <v>140</v>
      </c>
      <c r="I229" t="s">
        <v>1204</v>
      </c>
      <c r="J229" t="s">
        <v>142</v>
      </c>
      <c r="K229" t="s">
        <v>1207</v>
      </c>
      <c r="L229" t="s">
        <v>106</v>
      </c>
      <c r="M229" t="s">
        <v>107</v>
      </c>
      <c r="N229" t="s">
        <v>1920</v>
      </c>
      <c r="P229" s="25">
        <v>15</v>
      </c>
      <c r="Q229" s="33">
        <v>1219840</v>
      </c>
      <c r="R229" s="25">
        <v>0</v>
      </c>
      <c r="S229" s="24" t="s">
        <v>12</v>
      </c>
      <c r="T229" s="25"/>
      <c r="U229" s="41">
        <v>818</v>
      </c>
      <c r="V229" s="41">
        <v>4</v>
      </c>
      <c r="W229" s="105"/>
      <c r="X229" s="67"/>
    </row>
    <row r="230" spans="1:24" x14ac:dyDescent="0.45">
      <c r="A230" s="38">
        <v>230</v>
      </c>
      <c r="B230" t="s">
        <v>1208</v>
      </c>
      <c r="C230" t="s">
        <v>1209</v>
      </c>
      <c r="D230" t="s">
        <v>146</v>
      </c>
      <c r="E230" t="s">
        <v>147</v>
      </c>
      <c r="F230" t="s">
        <v>1210</v>
      </c>
      <c r="G230" t="s">
        <v>1211</v>
      </c>
      <c r="H230" t="s">
        <v>140</v>
      </c>
      <c r="I230" t="s">
        <v>708</v>
      </c>
      <c r="J230" t="s">
        <v>142</v>
      </c>
      <c r="K230" t="s">
        <v>711</v>
      </c>
      <c r="L230" t="s">
        <v>100</v>
      </c>
      <c r="M230" t="s">
        <v>101</v>
      </c>
      <c r="N230" t="s">
        <v>1921</v>
      </c>
      <c r="P230" s="25">
        <v>2</v>
      </c>
      <c r="Q230" s="33">
        <v>1464932</v>
      </c>
      <c r="R230" s="25">
        <v>3</v>
      </c>
      <c r="S230" s="24" t="s">
        <v>8</v>
      </c>
      <c r="T230" s="25"/>
      <c r="U230" s="41">
        <v>1399</v>
      </c>
      <c r="V230" s="41">
        <v>14</v>
      </c>
      <c r="W230" s="105"/>
      <c r="X230" s="67"/>
    </row>
    <row r="231" spans="1:24" x14ac:dyDescent="0.45">
      <c r="A231" s="38">
        <v>231</v>
      </c>
      <c r="B231" t="s">
        <v>1212</v>
      </c>
      <c r="C231" t="s">
        <v>1213</v>
      </c>
      <c r="D231" t="s">
        <v>146</v>
      </c>
      <c r="E231" t="s">
        <v>147</v>
      </c>
      <c r="F231" t="s">
        <v>1214</v>
      </c>
      <c r="G231" t="s">
        <v>1215</v>
      </c>
      <c r="H231" t="s">
        <v>140</v>
      </c>
      <c r="I231" t="s">
        <v>1216</v>
      </c>
      <c r="J231" t="s">
        <v>142</v>
      </c>
      <c r="K231" t="s">
        <v>1217</v>
      </c>
      <c r="L231" t="s">
        <v>112</v>
      </c>
      <c r="M231" t="s">
        <v>1918</v>
      </c>
      <c r="N231" t="s">
        <v>1919</v>
      </c>
      <c r="P231" s="25">
        <v>0</v>
      </c>
      <c r="Q231" s="33">
        <v>937492</v>
      </c>
      <c r="R231" s="25">
        <v>3</v>
      </c>
      <c r="S231" s="24" t="s">
        <v>12</v>
      </c>
      <c r="T231" s="25"/>
      <c r="U231" s="41">
        <v>1050</v>
      </c>
      <c r="V231" s="41">
        <v>4</v>
      </c>
      <c r="W231" s="105"/>
      <c r="X231" s="67"/>
    </row>
    <row r="232" spans="1:24" x14ac:dyDescent="0.45">
      <c r="A232" s="38">
        <v>232</v>
      </c>
      <c r="B232" s="32" t="s">
        <v>1965</v>
      </c>
      <c r="C232" t="s">
        <v>1958</v>
      </c>
      <c r="D232" t="s">
        <v>136</v>
      </c>
      <c r="E232" t="s">
        <v>137</v>
      </c>
      <c r="F232" t="s">
        <v>2009</v>
      </c>
      <c r="G232" t="s">
        <v>2010</v>
      </c>
      <c r="H232" t="s">
        <v>140</v>
      </c>
      <c r="I232" t="s">
        <v>1064</v>
      </c>
      <c r="J232" t="s">
        <v>142</v>
      </c>
      <c r="K232" t="s">
        <v>1067</v>
      </c>
      <c r="L232" t="s">
        <v>1909</v>
      </c>
      <c r="M232" t="s">
        <v>1910</v>
      </c>
      <c r="N232" t="s">
        <v>1911</v>
      </c>
      <c r="P232" s="25"/>
      <c r="Q232" s="33">
        <v>170448</v>
      </c>
      <c r="R232" s="25">
        <v>0</v>
      </c>
      <c r="T232" s="25"/>
      <c r="U232" s="41">
        <v>1616</v>
      </c>
      <c r="V232" s="41">
        <v>30</v>
      </c>
      <c r="W232" s="105"/>
      <c r="X232" s="67"/>
    </row>
    <row r="233" spans="1:24" x14ac:dyDescent="0.45">
      <c r="A233" s="38">
        <v>233</v>
      </c>
      <c r="B233" t="s">
        <v>1218</v>
      </c>
      <c r="C233" t="s">
        <v>1219</v>
      </c>
      <c r="D233" t="s">
        <v>146</v>
      </c>
      <c r="E233" t="s">
        <v>147</v>
      </c>
      <c r="F233" t="s">
        <v>1220</v>
      </c>
      <c r="G233" t="s">
        <v>1221</v>
      </c>
      <c r="H233" t="s">
        <v>140</v>
      </c>
      <c r="I233" t="s">
        <v>1219</v>
      </c>
      <c r="J233" t="s">
        <v>142</v>
      </c>
      <c r="K233" t="s">
        <v>1222</v>
      </c>
      <c r="L233" t="s">
        <v>1909</v>
      </c>
      <c r="M233" t="s">
        <v>1910</v>
      </c>
      <c r="N233" t="s">
        <v>1911</v>
      </c>
      <c r="P233" s="25">
        <v>256</v>
      </c>
      <c r="Q233" s="33">
        <v>177018</v>
      </c>
      <c r="R233" s="25">
        <v>0</v>
      </c>
      <c r="S233" s="24" t="s">
        <v>8</v>
      </c>
      <c r="T233" s="25"/>
      <c r="U233" s="41">
        <v>134</v>
      </c>
      <c r="V233" s="41">
        <v>0</v>
      </c>
      <c r="W233" s="105"/>
      <c r="X233" s="67"/>
    </row>
    <row r="234" spans="1:24" x14ac:dyDescent="0.45">
      <c r="A234" s="38">
        <v>234</v>
      </c>
      <c r="B234" t="s">
        <v>1223</v>
      </c>
      <c r="C234" t="s">
        <v>1224</v>
      </c>
      <c r="D234" t="s">
        <v>146</v>
      </c>
      <c r="E234" t="s">
        <v>147</v>
      </c>
      <c r="F234" t="s">
        <v>1225</v>
      </c>
      <c r="G234" t="s">
        <v>1226</v>
      </c>
      <c r="H234" t="s">
        <v>140</v>
      </c>
      <c r="I234" t="s">
        <v>1224</v>
      </c>
      <c r="J234" t="s">
        <v>142</v>
      </c>
      <c r="K234" t="s">
        <v>1227</v>
      </c>
      <c r="L234" t="s">
        <v>184</v>
      </c>
      <c r="M234" t="s">
        <v>185</v>
      </c>
      <c r="N234" t="s">
        <v>1914</v>
      </c>
      <c r="P234" s="25">
        <v>3</v>
      </c>
      <c r="Q234" s="33">
        <v>969710</v>
      </c>
      <c r="R234" s="25">
        <v>2</v>
      </c>
      <c r="S234" s="24" t="s">
        <v>8</v>
      </c>
      <c r="T234" s="25"/>
      <c r="U234" s="41">
        <v>1592</v>
      </c>
      <c r="V234" s="41">
        <v>246</v>
      </c>
      <c r="W234" s="105"/>
      <c r="X234" s="67"/>
    </row>
    <row r="235" spans="1:24" x14ac:dyDescent="0.45">
      <c r="A235" s="38">
        <v>235</v>
      </c>
      <c r="B235" t="s">
        <v>1228</v>
      </c>
      <c r="C235" t="s">
        <v>1229</v>
      </c>
      <c r="D235" t="s">
        <v>146</v>
      </c>
      <c r="E235" t="s">
        <v>147</v>
      </c>
      <c r="F235" t="s">
        <v>1230</v>
      </c>
      <c r="G235" t="s">
        <v>1231</v>
      </c>
      <c r="H235" t="s">
        <v>140</v>
      </c>
      <c r="I235" t="s">
        <v>1232</v>
      </c>
      <c r="J235" t="s">
        <v>142</v>
      </c>
      <c r="K235" t="s">
        <v>1233</v>
      </c>
      <c r="L235" t="s">
        <v>112</v>
      </c>
      <c r="M235" t="s">
        <v>1918</v>
      </c>
      <c r="N235" t="s">
        <v>1919</v>
      </c>
      <c r="P235" s="25">
        <v>73</v>
      </c>
      <c r="Q235" s="33">
        <v>1263273</v>
      </c>
      <c r="R235" s="25">
        <v>12</v>
      </c>
      <c r="S235" s="24" t="s">
        <v>8</v>
      </c>
      <c r="T235" s="25"/>
      <c r="U235" s="41">
        <v>1293</v>
      </c>
      <c r="V235" s="41">
        <v>7</v>
      </c>
      <c r="W235" s="105"/>
      <c r="X235" s="67"/>
    </row>
    <row r="236" spans="1:24" x14ac:dyDescent="0.45">
      <c r="A236" s="38">
        <v>236</v>
      </c>
      <c r="B236" t="s">
        <v>1234</v>
      </c>
      <c r="C236" t="s">
        <v>1235</v>
      </c>
      <c r="D236" t="s">
        <v>146</v>
      </c>
      <c r="E236" t="s">
        <v>147</v>
      </c>
      <c r="F236" t="s">
        <v>1236</v>
      </c>
      <c r="G236" t="s">
        <v>1237</v>
      </c>
      <c r="H236" t="s">
        <v>140</v>
      </c>
      <c r="I236" t="s">
        <v>1238</v>
      </c>
      <c r="J236" t="s">
        <v>142</v>
      </c>
      <c r="K236" t="s">
        <v>1239</v>
      </c>
      <c r="L236" t="s">
        <v>109</v>
      </c>
      <c r="M236" t="s">
        <v>110</v>
      </c>
      <c r="N236" t="s">
        <v>1922</v>
      </c>
      <c r="P236" s="25">
        <v>5</v>
      </c>
      <c r="Q236" s="33">
        <v>831480</v>
      </c>
      <c r="R236" s="25">
        <v>3</v>
      </c>
      <c r="S236" s="24" t="s">
        <v>8</v>
      </c>
      <c r="T236" s="25"/>
      <c r="U236" s="41">
        <v>3002</v>
      </c>
      <c r="V236" s="41">
        <v>91</v>
      </c>
      <c r="W236" s="105"/>
      <c r="X236" s="67"/>
    </row>
    <row r="237" spans="1:24" x14ac:dyDescent="0.45">
      <c r="A237" s="38">
        <v>237</v>
      </c>
      <c r="B237" t="s">
        <v>1240</v>
      </c>
      <c r="C237" t="s">
        <v>1241</v>
      </c>
      <c r="D237" t="s">
        <v>146</v>
      </c>
      <c r="E237" t="s">
        <v>147</v>
      </c>
      <c r="F237" t="s">
        <v>1242</v>
      </c>
      <c r="G237" t="s">
        <v>1243</v>
      </c>
      <c r="H237" t="s">
        <v>140</v>
      </c>
      <c r="I237" t="s">
        <v>1244</v>
      </c>
      <c r="J237" t="s">
        <v>142</v>
      </c>
      <c r="K237" t="s">
        <v>1245</v>
      </c>
      <c r="L237" t="s">
        <v>97</v>
      </c>
      <c r="M237" t="s">
        <v>98</v>
      </c>
      <c r="N237" t="s">
        <v>1912</v>
      </c>
      <c r="P237" s="25">
        <v>177</v>
      </c>
      <c r="Q237" s="33">
        <v>623090</v>
      </c>
      <c r="R237" s="25">
        <v>0</v>
      </c>
      <c r="S237" s="24" t="s">
        <v>8</v>
      </c>
      <c r="T237" s="25"/>
      <c r="U237" s="41">
        <v>730</v>
      </c>
      <c r="V237" s="41">
        <v>2</v>
      </c>
      <c r="W237" s="105"/>
      <c r="X237" s="67"/>
    </row>
    <row r="238" spans="1:24" x14ac:dyDescent="0.45">
      <c r="A238" s="38">
        <v>238</v>
      </c>
      <c r="B238" t="s">
        <v>1246</v>
      </c>
      <c r="C238" t="s">
        <v>1247</v>
      </c>
      <c r="D238" t="s">
        <v>146</v>
      </c>
      <c r="E238" t="s">
        <v>147</v>
      </c>
      <c r="F238" t="s">
        <v>1248</v>
      </c>
      <c r="G238" t="s">
        <v>1249</v>
      </c>
      <c r="H238" t="s">
        <v>140</v>
      </c>
      <c r="I238" t="s">
        <v>1247</v>
      </c>
      <c r="J238" t="s">
        <v>142</v>
      </c>
      <c r="K238" t="s">
        <v>1250</v>
      </c>
      <c r="L238" t="s">
        <v>112</v>
      </c>
      <c r="M238" t="s">
        <v>1918</v>
      </c>
      <c r="N238" t="s">
        <v>1919</v>
      </c>
      <c r="P238" s="25">
        <v>30</v>
      </c>
      <c r="Q238" s="33">
        <v>1022514</v>
      </c>
      <c r="R238" s="25">
        <v>33</v>
      </c>
      <c r="S238" s="24" t="s">
        <v>8</v>
      </c>
      <c r="T238" s="25"/>
      <c r="U238" s="41">
        <v>5241</v>
      </c>
      <c r="V238" s="41">
        <v>156</v>
      </c>
      <c r="W238" s="105"/>
      <c r="X238" s="67"/>
    </row>
    <row r="239" spans="1:24" x14ac:dyDescent="0.45">
      <c r="A239" s="38">
        <v>239</v>
      </c>
      <c r="B239" t="s">
        <v>1251</v>
      </c>
      <c r="C239" t="s">
        <v>1252</v>
      </c>
      <c r="D239" t="s">
        <v>146</v>
      </c>
      <c r="E239" t="s">
        <v>147</v>
      </c>
      <c r="F239" t="s">
        <v>405</v>
      </c>
      <c r="G239" t="s">
        <v>406</v>
      </c>
      <c r="H239" t="s">
        <v>140</v>
      </c>
      <c r="I239" t="s">
        <v>407</v>
      </c>
      <c r="J239" t="s">
        <v>142</v>
      </c>
      <c r="K239" t="s">
        <v>408</v>
      </c>
      <c r="L239" t="s">
        <v>109</v>
      </c>
      <c r="M239" t="s">
        <v>110</v>
      </c>
      <c r="N239" t="s">
        <v>1922</v>
      </c>
      <c r="P239" s="25">
        <v>152</v>
      </c>
      <c r="Q239" s="33">
        <v>1296588</v>
      </c>
      <c r="R239" s="25">
        <v>5</v>
      </c>
      <c r="S239" s="24" t="s">
        <v>8</v>
      </c>
      <c r="T239" s="25"/>
      <c r="U239" s="41">
        <v>1433</v>
      </c>
      <c r="V239" s="41">
        <v>27</v>
      </c>
      <c r="W239" s="105"/>
      <c r="X239" s="67"/>
    </row>
    <row r="240" spans="1:24" x14ac:dyDescent="0.45">
      <c r="A240" s="38">
        <v>240</v>
      </c>
      <c r="B240" t="s">
        <v>1253</v>
      </c>
      <c r="C240" t="s">
        <v>1254</v>
      </c>
      <c r="D240" t="s">
        <v>146</v>
      </c>
      <c r="E240" t="s">
        <v>147</v>
      </c>
      <c r="F240" t="s">
        <v>1255</v>
      </c>
      <c r="G240" t="s">
        <v>1256</v>
      </c>
      <c r="H240" t="s">
        <v>140</v>
      </c>
      <c r="I240" t="s">
        <v>1254</v>
      </c>
      <c r="J240" t="s">
        <v>142</v>
      </c>
      <c r="K240" t="s">
        <v>1257</v>
      </c>
      <c r="L240" t="s">
        <v>109</v>
      </c>
      <c r="M240" t="s">
        <v>110</v>
      </c>
      <c r="N240" t="s">
        <v>1922</v>
      </c>
      <c r="P240" s="25">
        <v>66</v>
      </c>
      <c r="Q240" s="33">
        <v>681671</v>
      </c>
      <c r="R240" s="25">
        <v>9</v>
      </c>
      <c r="S240" s="24" t="s">
        <v>12</v>
      </c>
      <c r="T240" s="25"/>
      <c r="U240" s="41">
        <v>5519</v>
      </c>
      <c r="V240" s="41">
        <v>172</v>
      </c>
      <c r="W240" s="105"/>
      <c r="X240" s="67"/>
    </row>
    <row r="241" spans="1:24" x14ac:dyDescent="0.45">
      <c r="A241" s="38">
        <v>241</v>
      </c>
      <c r="B241" t="s">
        <v>1258</v>
      </c>
      <c r="C241" t="s">
        <v>1259</v>
      </c>
      <c r="D241" t="s">
        <v>136</v>
      </c>
      <c r="E241" t="s">
        <v>137</v>
      </c>
      <c r="F241" t="s">
        <v>1260</v>
      </c>
      <c r="G241" t="s">
        <v>1261</v>
      </c>
      <c r="H241" t="s">
        <v>140</v>
      </c>
      <c r="I241" t="s">
        <v>368</v>
      </c>
      <c r="J241" t="s">
        <v>142</v>
      </c>
      <c r="K241" t="s">
        <v>890</v>
      </c>
      <c r="L241" t="s">
        <v>1909</v>
      </c>
      <c r="M241" t="s">
        <v>1910</v>
      </c>
      <c r="N241" t="s">
        <v>1911</v>
      </c>
      <c r="P241" s="25">
        <v>3604</v>
      </c>
      <c r="Q241" s="33">
        <v>4276772</v>
      </c>
      <c r="R241" s="25">
        <v>27</v>
      </c>
      <c r="S241" s="24" t="s">
        <v>8</v>
      </c>
      <c r="T241" s="25"/>
      <c r="U241" s="41">
        <v>762</v>
      </c>
      <c r="V241" s="41">
        <v>75</v>
      </c>
      <c r="W241" s="105"/>
      <c r="X241" s="67"/>
    </row>
    <row r="242" spans="1:24" x14ac:dyDescent="0.45">
      <c r="A242" s="38">
        <v>242</v>
      </c>
      <c r="B242" t="s">
        <v>1262</v>
      </c>
      <c r="C242" t="s">
        <v>188</v>
      </c>
      <c r="D242" t="s">
        <v>146</v>
      </c>
      <c r="E242" t="s">
        <v>147</v>
      </c>
      <c r="F242" t="s">
        <v>1263</v>
      </c>
      <c r="G242" t="s">
        <v>1264</v>
      </c>
      <c r="H242" t="s">
        <v>1265</v>
      </c>
      <c r="I242" t="s">
        <v>188</v>
      </c>
      <c r="J242" t="s">
        <v>142</v>
      </c>
      <c r="K242" t="s">
        <v>1266</v>
      </c>
      <c r="L242" t="s">
        <v>100</v>
      </c>
      <c r="M242" t="s">
        <v>101</v>
      </c>
      <c r="N242" t="s">
        <v>1921</v>
      </c>
      <c r="P242" s="25">
        <v>91</v>
      </c>
      <c r="Q242" s="33">
        <v>47482075</v>
      </c>
      <c r="R242" s="25">
        <v>1125</v>
      </c>
      <c r="S242" s="24" t="s">
        <v>8</v>
      </c>
      <c r="T242" s="25"/>
      <c r="U242" s="41">
        <v>12276</v>
      </c>
      <c r="V242" s="41">
        <v>3117</v>
      </c>
      <c r="W242" s="105"/>
      <c r="X242" s="67"/>
    </row>
    <row r="243" spans="1:24" x14ac:dyDescent="0.45">
      <c r="A243" s="38">
        <v>243</v>
      </c>
      <c r="B243" t="s">
        <v>1267</v>
      </c>
      <c r="C243" t="s">
        <v>1268</v>
      </c>
      <c r="D243" t="s">
        <v>136</v>
      </c>
      <c r="E243" t="s">
        <v>137</v>
      </c>
      <c r="F243" t="s">
        <v>1269</v>
      </c>
      <c r="G243" t="s">
        <v>1270</v>
      </c>
      <c r="H243" t="s">
        <v>140</v>
      </c>
      <c r="I243" t="s">
        <v>438</v>
      </c>
      <c r="J243" t="s">
        <v>142</v>
      </c>
      <c r="K243" t="s">
        <v>441</v>
      </c>
      <c r="L243" t="s">
        <v>97</v>
      </c>
      <c r="M243" t="s">
        <v>98</v>
      </c>
      <c r="N243" t="s">
        <v>1912</v>
      </c>
      <c r="P243" s="25">
        <v>0</v>
      </c>
      <c r="Q243" s="33">
        <v>1669510</v>
      </c>
      <c r="R243" s="25">
        <v>4</v>
      </c>
      <c r="S243" s="24" t="s">
        <v>12</v>
      </c>
      <c r="T243" s="25"/>
      <c r="U243" s="41">
        <v>741</v>
      </c>
      <c r="V243" s="41">
        <v>102</v>
      </c>
      <c r="W243" s="105"/>
      <c r="X243" s="67"/>
    </row>
    <row r="244" spans="1:24" x14ac:dyDescent="0.45">
      <c r="A244" s="38">
        <v>244</v>
      </c>
      <c r="B244" t="s">
        <v>1271</v>
      </c>
      <c r="C244" t="s">
        <v>1272</v>
      </c>
      <c r="D244" t="s">
        <v>146</v>
      </c>
      <c r="E244" t="s">
        <v>147</v>
      </c>
      <c r="F244" t="s">
        <v>1989</v>
      </c>
      <c r="G244" t="s">
        <v>666</v>
      </c>
      <c r="H244" t="s">
        <v>140</v>
      </c>
      <c r="I244" t="s">
        <v>665</v>
      </c>
      <c r="J244" t="s">
        <v>142</v>
      </c>
      <c r="K244" t="s">
        <v>667</v>
      </c>
      <c r="L244" t="s">
        <v>184</v>
      </c>
      <c r="M244" t="s">
        <v>185</v>
      </c>
      <c r="N244" t="s">
        <v>1914</v>
      </c>
      <c r="P244" s="25">
        <v>41</v>
      </c>
      <c r="Q244" s="33">
        <v>190981</v>
      </c>
      <c r="R244" s="25">
        <v>1</v>
      </c>
      <c r="S244" s="24" t="s">
        <v>8</v>
      </c>
      <c r="T244" s="25"/>
      <c r="U244" s="41">
        <v>114</v>
      </c>
      <c r="V244" s="41">
        <v>0</v>
      </c>
      <c r="W244" s="105"/>
      <c r="X244" s="67"/>
    </row>
    <row r="245" spans="1:24" x14ac:dyDescent="0.45">
      <c r="A245" s="38">
        <v>245</v>
      </c>
      <c r="B245" t="s">
        <v>1273</v>
      </c>
      <c r="C245" t="s">
        <v>1274</v>
      </c>
      <c r="D245" t="s">
        <v>146</v>
      </c>
      <c r="E245" t="s">
        <v>147</v>
      </c>
      <c r="F245" t="s">
        <v>1275</v>
      </c>
      <c r="G245" t="s">
        <v>1276</v>
      </c>
      <c r="H245" t="s">
        <v>140</v>
      </c>
      <c r="I245" t="s">
        <v>1274</v>
      </c>
      <c r="J245" t="s">
        <v>142</v>
      </c>
      <c r="K245" t="s">
        <v>1277</v>
      </c>
      <c r="L245" t="s">
        <v>115</v>
      </c>
      <c r="M245" t="s">
        <v>116</v>
      </c>
      <c r="N245" t="s">
        <v>1913</v>
      </c>
      <c r="P245" s="25">
        <v>780</v>
      </c>
      <c r="Q245" s="33">
        <v>2199665</v>
      </c>
      <c r="R245" s="25">
        <v>5</v>
      </c>
      <c r="S245" s="24" t="s">
        <v>8</v>
      </c>
      <c r="T245" s="25"/>
      <c r="U245" s="41">
        <v>2090</v>
      </c>
      <c r="V245" s="41">
        <v>45</v>
      </c>
      <c r="W245" s="105"/>
      <c r="X245" s="67"/>
    </row>
    <row r="246" spans="1:24" x14ac:dyDescent="0.45">
      <c r="A246" s="38">
        <v>246</v>
      </c>
      <c r="B246" t="s">
        <v>1278</v>
      </c>
      <c r="C246" t="s">
        <v>1279</v>
      </c>
      <c r="D246" t="s">
        <v>146</v>
      </c>
      <c r="E246" t="s">
        <v>147</v>
      </c>
      <c r="F246" t="s">
        <v>1280</v>
      </c>
      <c r="G246" t="s">
        <v>1281</v>
      </c>
      <c r="H246" t="s">
        <v>140</v>
      </c>
      <c r="I246" t="s">
        <v>1282</v>
      </c>
      <c r="J246" t="s">
        <v>142</v>
      </c>
      <c r="K246" t="s">
        <v>1283</v>
      </c>
      <c r="L246" t="s">
        <v>97</v>
      </c>
      <c r="M246" t="s">
        <v>98</v>
      </c>
      <c r="N246" t="s">
        <v>1912</v>
      </c>
      <c r="P246" s="25">
        <v>21</v>
      </c>
      <c r="Q246" s="33">
        <v>3368158</v>
      </c>
      <c r="R246" s="25">
        <v>33</v>
      </c>
      <c r="S246" s="24" t="s">
        <v>12</v>
      </c>
      <c r="T246" s="25"/>
      <c r="U246" s="41">
        <v>11925</v>
      </c>
      <c r="V246" s="41">
        <v>627</v>
      </c>
      <c r="W246" s="105"/>
      <c r="X246" s="67"/>
    </row>
    <row r="247" spans="1:24" x14ac:dyDescent="0.45">
      <c r="A247" s="38">
        <v>247</v>
      </c>
      <c r="B247" t="s">
        <v>1284</v>
      </c>
      <c r="C247" t="s">
        <v>960</v>
      </c>
      <c r="D247" t="s">
        <v>146</v>
      </c>
      <c r="E247" t="s">
        <v>147</v>
      </c>
      <c r="F247" t="s">
        <v>1285</v>
      </c>
      <c r="G247" t="s">
        <v>1286</v>
      </c>
      <c r="H247" t="s">
        <v>140</v>
      </c>
      <c r="I247" t="s">
        <v>960</v>
      </c>
      <c r="J247" t="s">
        <v>142</v>
      </c>
      <c r="K247" t="s">
        <v>961</v>
      </c>
      <c r="L247" t="s">
        <v>106</v>
      </c>
      <c r="M247" t="s">
        <v>107</v>
      </c>
      <c r="N247" t="s">
        <v>1920</v>
      </c>
      <c r="P247" s="25">
        <v>1</v>
      </c>
      <c r="Q247" s="33">
        <v>170448</v>
      </c>
      <c r="R247" s="25">
        <v>6</v>
      </c>
      <c r="S247" s="24" t="s">
        <v>8</v>
      </c>
      <c r="T247" s="25"/>
      <c r="U247" s="41">
        <v>939</v>
      </c>
      <c r="V247" s="41">
        <v>23</v>
      </c>
      <c r="W247" s="105"/>
      <c r="X247" s="67"/>
    </row>
    <row r="248" spans="1:24" x14ac:dyDescent="0.45">
      <c r="A248" s="38">
        <v>248</v>
      </c>
      <c r="B248" t="s">
        <v>1287</v>
      </c>
      <c r="C248" t="s">
        <v>1288</v>
      </c>
      <c r="D248" t="s">
        <v>146</v>
      </c>
      <c r="E248" t="s">
        <v>147</v>
      </c>
      <c r="F248" t="s">
        <v>1289</v>
      </c>
      <c r="G248" t="s">
        <v>1290</v>
      </c>
      <c r="H248" t="s">
        <v>140</v>
      </c>
      <c r="I248" t="s">
        <v>1291</v>
      </c>
      <c r="J248" t="s">
        <v>142</v>
      </c>
      <c r="K248" t="s">
        <v>1292</v>
      </c>
      <c r="L248" t="s">
        <v>112</v>
      </c>
      <c r="M248" t="s">
        <v>1918</v>
      </c>
      <c r="N248" t="s">
        <v>1919</v>
      </c>
      <c r="P248" s="25">
        <v>14</v>
      </c>
      <c r="Q248" s="33">
        <v>315334</v>
      </c>
      <c r="R248" s="25">
        <v>2</v>
      </c>
      <c r="S248" s="24" t="s">
        <v>8</v>
      </c>
      <c r="T248" s="25"/>
      <c r="U248" s="41">
        <v>580</v>
      </c>
      <c r="V248" s="41">
        <v>1</v>
      </c>
      <c r="W248" s="105"/>
      <c r="X248" s="67"/>
    </row>
    <row r="249" spans="1:24" x14ac:dyDescent="0.45">
      <c r="A249" s="38">
        <v>249</v>
      </c>
      <c r="B249" t="s">
        <v>1293</v>
      </c>
      <c r="C249" t="s">
        <v>1294</v>
      </c>
      <c r="D249" t="s">
        <v>146</v>
      </c>
      <c r="E249" t="s">
        <v>147</v>
      </c>
      <c r="F249" t="s">
        <v>1295</v>
      </c>
      <c r="G249" t="s">
        <v>1296</v>
      </c>
      <c r="H249" t="s">
        <v>645</v>
      </c>
      <c r="I249" t="s">
        <v>1294</v>
      </c>
      <c r="J249" t="s">
        <v>142</v>
      </c>
      <c r="K249" t="s">
        <v>519</v>
      </c>
      <c r="L249" t="s">
        <v>1909</v>
      </c>
      <c r="M249" t="s">
        <v>1910</v>
      </c>
      <c r="N249" t="s">
        <v>1911</v>
      </c>
      <c r="P249" s="25">
        <v>96</v>
      </c>
      <c r="Q249" s="33">
        <v>4252534</v>
      </c>
      <c r="R249" s="25">
        <v>50</v>
      </c>
      <c r="S249" s="24" t="s">
        <v>8</v>
      </c>
      <c r="T249" s="25"/>
      <c r="U249" s="41">
        <v>1183</v>
      </c>
      <c r="V249" s="41">
        <v>9</v>
      </c>
      <c r="W249" s="105"/>
      <c r="X249" s="67"/>
    </row>
    <row r="250" spans="1:24" x14ac:dyDescent="0.45">
      <c r="A250" s="38">
        <v>250</v>
      </c>
      <c r="B250" t="s">
        <v>1297</v>
      </c>
      <c r="C250" t="s">
        <v>1298</v>
      </c>
      <c r="D250" t="s">
        <v>146</v>
      </c>
      <c r="E250" t="s">
        <v>147</v>
      </c>
      <c r="F250" t="s">
        <v>1299</v>
      </c>
      <c r="G250" t="s">
        <v>1300</v>
      </c>
      <c r="H250" t="s">
        <v>140</v>
      </c>
      <c r="I250" t="s">
        <v>1298</v>
      </c>
      <c r="J250" t="s">
        <v>142</v>
      </c>
      <c r="K250" t="s">
        <v>1301</v>
      </c>
      <c r="L250" t="s">
        <v>112</v>
      </c>
      <c r="M250" t="s">
        <v>1918</v>
      </c>
      <c r="N250" t="s">
        <v>1919</v>
      </c>
      <c r="P250" s="25">
        <v>113</v>
      </c>
      <c r="Q250" s="33">
        <v>2981922</v>
      </c>
      <c r="R250" s="25">
        <v>11</v>
      </c>
      <c r="S250" s="24" t="s">
        <v>8</v>
      </c>
      <c r="T250" s="25"/>
      <c r="U250" s="41">
        <v>4518</v>
      </c>
      <c r="V250" s="41">
        <v>97</v>
      </c>
      <c r="W250" s="105"/>
      <c r="X250" s="67"/>
    </row>
    <row r="251" spans="1:24" x14ac:dyDescent="0.45">
      <c r="A251" s="38">
        <v>251</v>
      </c>
      <c r="B251" t="s">
        <v>1302</v>
      </c>
      <c r="C251" t="s">
        <v>1303</v>
      </c>
      <c r="D251" t="s">
        <v>146</v>
      </c>
      <c r="E251" t="s">
        <v>147</v>
      </c>
      <c r="F251" t="s">
        <v>1304</v>
      </c>
      <c r="G251" t="s">
        <v>1305</v>
      </c>
      <c r="H251" t="s">
        <v>140</v>
      </c>
      <c r="I251" t="s">
        <v>1303</v>
      </c>
      <c r="J251" t="s">
        <v>142</v>
      </c>
      <c r="K251" t="s">
        <v>1306</v>
      </c>
      <c r="L251" t="s">
        <v>109</v>
      </c>
      <c r="M251" t="s">
        <v>110</v>
      </c>
      <c r="N251" t="s">
        <v>1922</v>
      </c>
      <c r="P251" s="25">
        <v>0</v>
      </c>
      <c r="Q251" s="33">
        <v>3833177</v>
      </c>
      <c r="R251" s="25">
        <v>51</v>
      </c>
      <c r="S251" s="24" t="s">
        <v>12</v>
      </c>
      <c r="T251" s="25"/>
      <c r="U251" s="41">
        <v>3835</v>
      </c>
      <c r="V251" s="41">
        <v>113</v>
      </c>
      <c r="W251" s="105"/>
      <c r="X251" s="67"/>
    </row>
    <row r="252" spans="1:24" x14ac:dyDescent="0.45">
      <c r="A252" s="38">
        <v>252</v>
      </c>
      <c r="B252" t="s">
        <v>1307</v>
      </c>
      <c r="C252" t="s">
        <v>1308</v>
      </c>
      <c r="D252" t="s">
        <v>146</v>
      </c>
      <c r="E252" t="s">
        <v>147</v>
      </c>
      <c r="F252" t="s">
        <v>1309</v>
      </c>
      <c r="G252" t="s">
        <v>1310</v>
      </c>
      <c r="H252" t="s">
        <v>140</v>
      </c>
      <c r="I252" t="s">
        <v>1308</v>
      </c>
      <c r="J252" t="s">
        <v>142</v>
      </c>
      <c r="K252" t="s">
        <v>1311</v>
      </c>
      <c r="L252" t="s">
        <v>97</v>
      </c>
      <c r="M252" t="s">
        <v>98</v>
      </c>
      <c r="N252" t="s">
        <v>1912</v>
      </c>
      <c r="P252" s="25">
        <v>40</v>
      </c>
      <c r="Q252" s="33">
        <v>574924</v>
      </c>
      <c r="R252" s="25">
        <v>0</v>
      </c>
      <c r="S252" s="24" t="s">
        <v>8</v>
      </c>
      <c r="T252" s="25"/>
      <c r="U252" s="41">
        <v>494</v>
      </c>
      <c r="V252" s="41">
        <v>3</v>
      </c>
      <c r="W252" s="105"/>
      <c r="X252" s="67"/>
    </row>
    <row r="253" spans="1:24" x14ac:dyDescent="0.45">
      <c r="A253" s="38">
        <v>253</v>
      </c>
      <c r="B253" t="s">
        <v>1312</v>
      </c>
      <c r="C253" t="s">
        <v>1313</v>
      </c>
      <c r="D253" t="s">
        <v>146</v>
      </c>
      <c r="E253" t="s">
        <v>147</v>
      </c>
      <c r="F253" t="s">
        <v>1314</v>
      </c>
      <c r="G253" t="s">
        <v>1315</v>
      </c>
      <c r="H253" t="s">
        <v>140</v>
      </c>
      <c r="I253" t="s">
        <v>1316</v>
      </c>
      <c r="J253" t="s">
        <v>142</v>
      </c>
      <c r="K253" t="s">
        <v>1317</v>
      </c>
      <c r="L253" t="s">
        <v>97</v>
      </c>
      <c r="M253" t="s">
        <v>98</v>
      </c>
      <c r="N253" t="s">
        <v>1912</v>
      </c>
      <c r="P253" s="25">
        <v>13</v>
      </c>
      <c r="Q253" s="33">
        <v>2258260</v>
      </c>
      <c r="R253" s="25">
        <v>11</v>
      </c>
      <c r="S253" s="24" t="s">
        <v>8</v>
      </c>
      <c r="T253" s="25"/>
      <c r="U253" s="41">
        <v>2895</v>
      </c>
      <c r="V253" s="41">
        <v>39</v>
      </c>
      <c r="W253" s="105"/>
      <c r="X253" s="67"/>
    </row>
    <row r="254" spans="1:24" x14ac:dyDescent="0.45">
      <c r="A254" s="38">
        <v>254</v>
      </c>
      <c r="B254" t="s">
        <v>1318</v>
      </c>
      <c r="C254" t="s">
        <v>1319</v>
      </c>
      <c r="D254" t="s">
        <v>146</v>
      </c>
      <c r="E254" t="s">
        <v>147</v>
      </c>
      <c r="F254" t="s">
        <v>2011</v>
      </c>
      <c r="G254" t="s">
        <v>1320</v>
      </c>
      <c r="H254" t="s">
        <v>140</v>
      </c>
      <c r="I254" t="s">
        <v>1319</v>
      </c>
      <c r="J254" t="s">
        <v>142</v>
      </c>
      <c r="K254" t="s">
        <v>1321</v>
      </c>
      <c r="L254" t="s">
        <v>106</v>
      </c>
      <c r="M254" t="s">
        <v>107</v>
      </c>
      <c r="N254" t="s">
        <v>1920</v>
      </c>
      <c r="P254" s="25">
        <v>92</v>
      </c>
      <c r="Q254" s="33">
        <v>451952</v>
      </c>
      <c r="R254" s="25">
        <v>0</v>
      </c>
      <c r="S254" s="24" t="s">
        <v>8</v>
      </c>
      <c r="T254" s="25"/>
      <c r="U254" s="41">
        <v>2287</v>
      </c>
      <c r="V254" s="41">
        <v>17</v>
      </c>
      <c r="W254" s="105"/>
      <c r="X254" s="67"/>
    </row>
    <row r="255" spans="1:24" x14ac:dyDescent="0.45">
      <c r="A255" s="38">
        <v>255</v>
      </c>
      <c r="B255" t="s">
        <v>1322</v>
      </c>
      <c r="C255" t="s">
        <v>1323</v>
      </c>
      <c r="D255" t="s">
        <v>146</v>
      </c>
      <c r="E255" t="s">
        <v>147</v>
      </c>
      <c r="F255" t="s">
        <v>1324</v>
      </c>
      <c r="G255" t="s">
        <v>1325</v>
      </c>
      <c r="H255" t="s">
        <v>140</v>
      </c>
      <c r="I255" t="s">
        <v>1323</v>
      </c>
      <c r="J255" t="s">
        <v>142</v>
      </c>
      <c r="K255" t="s">
        <v>1326</v>
      </c>
      <c r="L255" t="s">
        <v>184</v>
      </c>
      <c r="M255" t="s">
        <v>185</v>
      </c>
      <c r="N255" t="s">
        <v>1914</v>
      </c>
      <c r="P255" s="25">
        <v>7</v>
      </c>
      <c r="Q255" s="33">
        <v>3391996</v>
      </c>
      <c r="R255" s="25">
        <v>28</v>
      </c>
      <c r="S255" s="24" t="s">
        <v>8</v>
      </c>
      <c r="T255" s="25"/>
      <c r="U255" s="41">
        <v>2519</v>
      </c>
      <c r="V255" s="41">
        <v>104</v>
      </c>
      <c r="W255" s="105"/>
      <c r="X255" s="67"/>
    </row>
    <row r="256" spans="1:24" x14ac:dyDescent="0.45">
      <c r="A256" s="38">
        <v>256</v>
      </c>
      <c r="B256" t="s">
        <v>1327</v>
      </c>
      <c r="C256" t="s">
        <v>1328</v>
      </c>
      <c r="D256" t="s">
        <v>146</v>
      </c>
      <c r="E256" t="s">
        <v>147</v>
      </c>
      <c r="F256" t="s">
        <v>1329</v>
      </c>
      <c r="G256" t="s">
        <v>1330</v>
      </c>
      <c r="H256" t="s">
        <v>140</v>
      </c>
      <c r="I256" t="s">
        <v>1323</v>
      </c>
      <c r="J256" t="s">
        <v>142</v>
      </c>
      <c r="K256" t="s">
        <v>1326</v>
      </c>
      <c r="L256" t="s">
        <v>109</v>
      </c>
      <c r="M256" t="s">
        <v>110</v>
      </c>
      <c r="N256" t="s">
        <v>1922</v>
      </c>
      <c r="P256" s="25">
        <v>25</v>
      </c>
      <c r="Q256" s="33">
        <v>767132</v>
      </c>
      <c r="R256" s="25">
        <v>11</v>
      </c>
      <c r="S256" s="24" t="s">
        <v>12</v>
      </c>
      <c r="T256" s="25"/>
      <c r="U256" s="41">
        <v>529</v>
      </c>
      <c r="V256" s="41">
        <v>18</v>
      </c>
      <c r="W256" s="105"/>
      <c r="X256" s="67"/>
    </row>
    <row r="257" spans="1:24" x14ac:dyDescent="0.45">
      <c r="A257" s="38">
        <v>257</v>
      </c>
      <c r="B257" t="s">
        <v>1331</v>
      </c>
      <c r="C257" t="s">
        <v>1332</v>
      </c>
      <c r="D257" t="s">
        <v>146</v>
      </c>
      <c r="E257" t="s">
        <v>147</v>
      </c>
      <c r="F257" t="s">
        <v>2012</v>
      </c>
      <c r="G257" t="s">
        <v>1333</v>
      </c>
      <c r="H257" t="s">
        <v>140</v>
      </c>
      <c r="I257" t="s">
        <v>1334</v>
      </c>
      <c r="J257" t="s">
        <v>142</v>
      </c>
      <c r="K257" t="s">
        <v>1335</v>
      </c>
      <c r="L257" t="s">
        <v>100</v>
      </c>
      <c r="M257" t="s">
        <v>101</v>
      </c>
      <c r="N257" t="s">
        <v>1921</v>
      </c>
      <c r="P257" s="25">
        <v>81</v>
      </c>
      <c r="Q257" s="33">
        <v>211739</v>
      </c>
      <c r="R257" s="25">
        <v>1</v>
      </c>
      <c r="S257" s="24" t="s">
        <v>8</v>
      </c>
      <c r="T257" s="25"/>
      <c r="U257" s="41">
        <v>1348</v>
      </c>
      <c r="V257" s="41">
        <v>16</v>
      </c>
      <c r="W257" s="105"/>
      <c r="X257" s="67"/>
    </row>
    <row r="258" spans="1:24" x14ac:dyDescent="0.45">
      <c r="A258" s="38">
        <v>258</v>
      </c>
      <c r="B258" t="s">
        <v>1336</v>
      </c>
      <c r="C258" t="s">
        <v>1337</v>
      </c>
      <c r="D258" t="s">
        <v>146</v>
      </c>
      <c r="E258" t="s">
        <v>147</v>
      </c>
      <c r="F258" t="s">
        <v>2012</v>
      </c>
      <c r="G258" t="s">
        <v>1333</v>
      </c>
      <c r="H258" t="s">
        <v>140</v>
      </c>
      <c r="I258" t="s">
        <v>1334</v>
      </c>
      <c r="J258" t="s">
        <v>142</v>
      </c>
      <c r="K258" t="s">
        <v>1335</v>
      </c>
      <c r="L258" t="s">
        <v>100</v>
      </c>
      <c r="M258" t="s">
        <v>101</v>
      </c>
      <c r="N258" t="s">
        <v>1921</v>
      </c>
      <c r="P258" s="25">
        <v>48</v>
      </c>
      <c r="Q258" s="33">
        <v>349517</v>
      </c>
      <c r="R258" s="25">
        <v>5</v>
      </c>
      <c r="S258" s="24" t="s">
        <v>8</v>
      </c>
      <c r="T258" s="25"/>
      <c r="U258" s="41">
        <v>1551</v>
      </c>
      <c r="V258" s="41">
        <v>92</v>
      </c>
      <c r="W258" s="105"/>
      <c r="X258" s="67"/>
    </row>
    <row r="259" spans="1:24" x14ac:dyDescent="0.45">
      <c r="A259" s="38">
        <v>259</v>
      </c>
      <c r="B259" t="s">
        <v>1338</v>
      </c>
      <c r="C259" t="s">
        <v>1339</v>
      </c>
      <c r="D259" t="s">
        <v>146</v>
      </c>
      <c r="E259" t="s">
        <v>147</v>
      </c>
      <c r="F259" t="s">
        <v>1340</v>
      </c>
      <c r="G259" t="s">
        <v>1341</v>
      </c>
      <c r="H259" t="s">
        <v>140</v>
      </c>
      <c r="I259" t="s">
        <v>1342</v>
      </c>
      <c r="J259" t="s">
        <v>142</v>
      </c>
      <c r="K259" t="s">
        <v>1343</v>
      </c>
      <c r="L259" t="s">
        <v>115</v>
      </c>
      <c r="M259" t="s">
        <v>116</v>
      </c>
      <c r="N259" t="s">
        <v>1913</v>
      </c>
      <c r="P259" s="25">
        <v>40</v>
      </c>
      <c r="Q259" s="33">
        <v>2174018</v>
      </c>
      <c r="R259" s="25">
        <v>8</v>
      </c>
      <c r="S259" s="24" t="s">
        <v>12</v>
      </c>
      <c r="T259" s="25"/>
      <c r="U259" s="41">
        <v>1892</v>
      </c>
      <c r="V259" s="41">
        <v>47</v>
      </c>
      <c r="W259" s="105"/>
      <c r="X259" s="67"/>
    </row>
    <row r="260" spans="1:24" x14ac:dyDescent="0.45">
      <c r="A260" s="38">
        <v>260</v>
      </c>
      <c r="B260" t="s">
        <v>1344</v>
      </c>
      <c r="C260" t="s">
        <v>1345</v>
      </c>
      <c r="D260" t="s">
        <v>146</v>
      </c>
      <c r="E260" t="s">
        <v>147</v>
      </c>
      <c r="F260" t="s">
        <v>1346</v>
      </c>
      <c r="G260" t="s">
        <v>1347</v>
      </c>
      <c r="H260" t="s">
        <v>140</v>
      </c>
      <c r="I260" t="s">
        <v>1348</v>
      </c>
      <c r="J260" t="s">
        <v>142</v>
      </c>
      <c r="K260" t="s">
        <v>1349</v>
      </c>
      <c r="L260" t="s">
        <v>106</v>
      </c>
      <c r="M260" t="s">
        <v>107</v>
      </c>
      <c r="N260" t="s">
        <v>1920</v>
      </c>
      <c r="P260" s="25">
        <v>0</v>
      </c>
      <c r="Q260" s="33">
        <v>2070572</v>
      </c>
      <c r="R260" s="25">
        <v>7</v>
      </c>
      <c r="S260" s="24" t="s">
        <v>8</v>
      </c>
      <c r="T260" s="25"/>
      <c r="U260" s="41">
        <v>1281</v>
      </c>
      <c r="V260" s="41">
        <v>62</v>
      </c>
      <c r="W260" s="105"/>
      <c r="X260" s="67"/>
    </row>
    <row r="261" spans="1:24" x14ac:dyDescent="0.45">
      <c r="A261" s="38">
        <v>261</v>
      </c>
      <c r="B261" t="s">
        <v>1350</v>
      </c>
      <c r="C261" t="s">
        <v>1351</v>
      </c>
      <c r="D261" t="s">
        <v>146</v>
      </c>
      <c r="E261" t="s">
        <v>147</v>
      </c>
      <c r="F261" t="s">
        <v>1352</v>
      </c>
      <c r="G261" t="s">
        <v>1353</v>
      </c>
      <c r="H261" t="s">
        <v>140</v>
      </c>
      <c r="I261" t="s">
        <v>1294</v>
      </c>
      <c r="J261" t="s">
        <v>142</v>
      </c>
      <c r="K261" t="s">
        <v>519</v>
      </c>
      <c r="L261" t="s">
        <v>1915</v>
      </c>
      <c r="M261" t="s">
        <v>1916</v>
      </c>
      <c r="N261" t="s">
        <v>1917</v>
      </c>
      <c r="P261" s="25">
        <v>29</v>
      </c>
      <c r="Q261" s="33">
        <v>876875</v>
      </c>
      <c r="R261" s="25">
        <v>1</v>
      </c>
      <c r="S261" s="24" t="s">
        <v>8</v>
      </c>
      <c r="T261" s="25"/>
      <c r="U261" s="41">
        <v>487</v>
      </c>
      <c r="V261" s="41">
        <v>0</v>
      </c>
      <c r="W261" s="105"/>
      <c r="X261" s="67"/>
    </row>
    <row r="262" spans="1:24" x14ac:dyDescent="0.45">
      <c r="A262" s="38">
        <v>262</v>
      </c>
      <c r="B262" t="s">
        <v>1354</v>
      </c>
      <c r="C262" t="s">
        <v>1355</v>
      </c>
      <c r="D262" t="s">
        <v>146</v>
      </c>
      <c r="E262" t="s">
        <v>147</v>
      </c>
      <c r="F262" t="s">
        <v>1356</v>
      </c>
      <c r="G262" t="s">
        <v>1357</v>
      </c>
      <c r="H262" t="s">
        <v>140</v>
      </c>
      <c r="I262" t="s">
        <v>1355</v>
      </c>
      <c r="J262" t="s">
        <v>142</v>
      </c>
      <c r="K262" t="s">
        <v>1358</v>
      </c>
      <c r="L262" t="s">
        <v>1909</v>
      </c>
      <c r="M262" t="s">
        <v>1910</v>
      </c>
      <c r="N262" t="s">
        <v>1911</v>
      </c>
      <c r="P262" s="25">
        <v>5</v>
      </c>
      <c r="Q262" s="33">
        <v>1659927</v>
      </c>
      <c r="R262" s="25">
        <v>15</v>
      </c>
      <c r="S262" s="24" t="s">
        <v>8</v>
      </c>
      <c r="T262" s="25"/>
      <c r="U262" s="41">
        <v>2326</v>
      </c>
      <c r="V262" s="41">
        <v>49</v>
      </c>
      <c r="W262" s="105"/>
      <c r="X262" s="67"/>
    </row>
    <row r="263" spans="1:24" x14ac:dyDescent="0.45">
      <c r="A263" s="38">
        <v>263</v>
      </c>
      <c r="B263" t="s">
        <v>1359</v>
      </c>
      <c r="C263" t="s">
        <v>1360</v>
      </c>
      <c r="D263" t="s">
        <v>146</v>
      </c>
      <c r="E263" t="s">
        <v>147</v>
      </c>
      <c r="F263" t="s">
        <v>1361</v>
      </c>
      <c r="G263" t="s">
        <v>1362</v>
      </c>
      <c r="H263" t="s">
        <v>140</v>
      </c>
      <c r="I263" t="s">
        <v>1360</v>
      </c>
      <c r="J263" t="s">
        <v>142</v>
      </c>
      <c r="K263" t="s">
        <v>1363</v>
      </c>
      <c r="L263" t="s">
        <v>184</v>
      </c>
      <c r="M263" t="s">
        <v>185</v>
      </c>
      <c r="N263" t="s">
        <v>1914</v>
      </c>
      <c r="P263" s="25">
        <v>378</v>
      </c>
      <c r="Q263" s="33">
        <v>170448</v>
      </c>
      <c r="R263" s="25">
        <v>0</v>
      </c>
      <c r="S263" s="24" t="s">
        <v>8</v>
      </c>
      <c r="T263" s="25"/>
      <c r="U263" s="41">
        <v>2181</v>
      </c>
      <c r="V263" s="41">
        <v>7</v>
      </c>
      <c r="W263" s="105"/>
      <c r="X263" s="67"/>
    </row>
    <row r="264" spans="1:24" x14ac:dyDescent="0.45">
      <c r="A264" s="38">
        <v>264</v>
      </c>
      <c r="B264" t="s">
        <v>1364</v>
      </c>
      <c r="C264" t="s">
        <v>1365</v>
      </c>
      <c r="D264" t="s">
        <v>146</v>
      </c>
      <c r="E264" t="s">
        <v>147</v>
      </c>
      <c r="F264" t="s">
        <v>1366</v>
      </c>
      <c r="G264" t="s">
        <v>1367</v>
      </c>
      <c r="H264" t="s">
        <v>1368</v>
      </c>
      <c r="I264" t="s">
        <v>1365</v>
      </c>
      <c r="J264" t="s">
        <v>142</v>
      </c>
      <c r="K264" t="s">
        <v>1369</v>
      </c>
      <c r="L264" t="s">
        <v>1909</v>
      </c>
      <c r="M264" t="s">
        <v>1910</v>
      </c>
      <c r="N264" t="s">
        <v>1911</v>
      </c>
      <c r="P264" s="25">
        <v>85</v>
      </c>
      <c r="Q264" s="33">
        <v>3059236</v>
      </c>
      <c r="R264" s="25">
        <v>17</v>
      </c>
      <c r="S264" s="24" t="s">
        <v>12</v>
      </c>
      <c r="T264" s="25"/>
      <c r="U264" s="41">
        <v>3341</v>
      </c>
      <c r="V264" s="41">
        <v>435</v>
      </c>
      <c r="W264" s="105"/>
      <c r="X264" s="67"/>
    </row>
    <row r="265" spans="1:24" x14ac:dyDescent="0.45">
      <c r="A265" s="38">
        <v>265</v>
      </c>
      <c r="B265" t="s">
        <v>1370</v>
      </c>
      <c r="C265" t="s">
        <v>1371</v>
      </c>
      <c r="D265" t="s">
        <v>146</v>
      </c>
      <c r="E265" t="s">
        <v>147</v>
      </c>
      <c r="F265" t="s">
        <v>654</v>
      </c>
      <c r="G265" t="s">
        <v>655</v>
      </c>
      <c r="H265" t="s">
        <v>140</v>
      </c>
      <c r="I265" t="s">
        <v>656</v>
      </c>
      <c r="J265" t="s">
        <v>142</v>
      </c>
      <c r="K265" t="s">
        <v>657</v>
      </c>
      <c r="L265" t="s">
        <v>115</v>
      </c>
      <c r="M265" t="s">
        <v>116</v>
      </c>
      <c r="N265" t="s">
        <v>1913</v>
      </c>
      <c r="P265" s="25">
        <v>1</v>
      </c>
      <c r="Q265" s="33">
        <v>1474244</v>
      </c>
      <c r="R265" s="25">
        <v>0</v>
      </c>
      <c r="S265" s="24" t="s">
        <v>12</v>
      </c>
      <c r="T265" s="25"/>
      <c r="U265" s="41">
        <v>406</v>
      </c>
      <c r="V265" s="41">
        <v>73</v>
      </c>
      <c r="W265" s="105"/>
      <c r="X265" s="67"/>
    </row>
    <row r="266" spans="1:24" x14ac:dyDescent="0.45">
      <c r="A266" s="38">
        <v>266</v>
      </c>
      <c r="B266" t="s">
        <v>1372</v>
      </c>
      <c r="C266" t="s">
        <v>1373</v>
      </c>
      <c r="D266" t="s">
        <v>146</v>
      </c>
      <c r="E266" t="s">
        <v>147</v>
      </c>
      <c r="F266" t="s">
        <v>1374</v>
      </c>
      <c r="G266" t="s">
        <v>1375</v>
      </c>
      <c r="H266" t="s">
        <v>140</v>
      </c>
      <c r="I266" t="s">
        <v>1376</v>
      </c>
      <c r="J266" t="s">
        <v>142</v>
      </c>
      <c r="K266" t="s">
        <v>1377</v>
      </c>
      <c r="L266" t="s">
        <v>1909</v>
      </c>
      <c r="M266" t="s">
        <v>1910</v>
      </c>
      <c r="N266" t="s">
        <v>1911</v>
      </c>
      <c r="P266" s="25">
        <v>0</v>
      </c>
      <c r="Q266" s="33">
        <v>336005</v>
      </c>
      <c r="R266" s="25">
        <v>2</v>
      </c>
      <c r="S266" s="24" t="s">
        <v>8</v>
      </c>
      <c r="T266" s="25"/>
      <c r="U266" s="41">
        <v>559</v>
      </c>
      <c r="V266" s="41">
        <v>0</v>
      </c>
      <c r="W266" s="105"/>
      <c r="X266" s="67"/>
    </row>
    <row r="267" spans="1:24" x14ac:dyDescent="0.45">
      <c r="A267" s="38">
        <v>267</v>
      </c>
      <c r="B267" t="s">
        <v>1378</v>
      </c>
      <c r="C267" t="s">
        <v>1379</v>
      </c>
      <c r="D267" t="s">
        <v>146</v>
      </c>
      <c r="E267" t="s">
        <v>147</v>
      </c>
      <c r="F267" t="s">
        <v>1094</v>
      </c>
      <c r="G267" t="s">
        <v>1095</v>
      </c>
      <c r="H267" t="s">
        <v>140</v>
      </c>
      <c r="I267" t="s">
        <v>1096</v>
      </c>
      <c r="J267" t="s">
        <v>142</v>
      </c>
      <c r="K267" t="s">
        <v>1097</v>
      </c>
      <c r="L267" t="s">
        <v>1909</v>
      </c>
      <c r="M267" t="s">
        <v>1910</v>
      </c>
      <c r="N267" t="s">
        <v>1911</v>
      </c>
      <c r="P267" s="25">
        <v>13</v>
      </c>
      <c r="Q267" s="33">
        <v>258458</v>
      </c>
      <c r="R267" s="25">
        <v>8</v>
      </c>
      <c r="S267" s="24" t="s">
        <v>8</v>
      </c>
      <c r="T267" s="25"/>
      <c r="U267" s="41">
        <v>1125</v>
      </c>
      <c r="V267" s="41">
        <v>1</v>
      </c>
      <c r="W267" s="105"/>
      <c r="X267" s="67"/>
    </row>
    <row r="268" spans="1:24" x14ac:dyDescent="0.45">
      <c r="A268" s="38">
        <v>268</v>
      </c>
      <c r="B268" t="s">
        <v>1380</v>
      </c>
      <c r="C268" t="s">
        <v>1381</v>
      </c>
      <c r="D268" t="s">
        <v>136</v>
      </c>
      <c r="E268" t="s">
        <v>137</v>
      </c>
      <c r="F268" t="s">
        <v>2013</v>
      </c>
      <c r="G268" t="s">
        <v>1382</v>
      </c>
      <c r="H268" t="s">
        <v>140</v>
      </c>
      <c r="I268" t="s">
        <v>1383</v>
      </c>
      <c r="J268" t="s">
        <v>142</v>
      </c>
      <c r="K268" t="s">
        <v>1384</v>
      </c>
      <c r="L268" t="s">
        <v>1909</v>
      </c>
      <c r="M268" t="s">
        <v>1910</v>
      </c>
      <c r="N268" t="s">
        <v>1911</v>
      </c>
      <c r="P268" s="25">
        <v>9</v>
      </c>
      <c r="Q268" s="33">
        <v>363598</v>
      </c>
      <c r="R268" s="25">
        <v>0</v>
      </c>
      <c r="S268" s="24" t="s">
        <v>12</v>
      </c>
      <c r="T268" s="25"/>
      <c r="U268" s="41">
        <v>280</v>
      </c>
      <c r="V268" s="41">
        <v>10</v>
      </c>
      <c r="W268" s="105"/>
      <c r="X268" s="67"/>
    </row>
    <row r="269" spans="1:24" x14ac:dyDescent="0.45">
      <c r="A269" s="38">
        <v>269</v>
      </c>
      <c r="B269" t="s">
        <v>1385</v>
      </c>
      <c r="C269" t="s">
        <v>1386</v>
      </c>
      <c r="D269" t="s">
        <v>146</v>
      </c>
      <c r="E269" t="s">
        <v>147</v>
      </c>
      <c r="F269" t="s">
        <v>1387</v>
      </c>
      <c r="G269" t="s">
        <v>1388</v>
      </c>
      <c r="H269" t="s">
        <v>1389</v>
      </c>
      <c r="I269" t="s">
        <v>1386</v>
      </c>
      <c r="J269" t="s">
        <v>142</v>
      </c>
      <c r="K269" t="s">
        <v>1390</v>
      </c>
      <c r="L269" t="s">
        <v>109</v>
      </c>
      <c r="M269" t="s">
        <v>110</v>
      </c>
      <c r="N269" t="s">
        <v>1922</v>
      </c>
      <c r="P269" s="25">
        <v>15</v>
      </c>
      <c r="Q269" s="33">
        <v>1414355</v>
      </c>
      <c r="R269" s="25">
        <v>22</v>
      </c>
      <c r="S269" s="24" t="s">
        <v>12</v>
      </c>
      <c r="T269" s="25"/>
      <c r="U269" s="41">
        <v>465</v>
      </c>
      <c r="V269" s="41">
        <v>7</v>
      </c>
      <c r="W269" s="105"/>
      <c r="X269" s="67"/>
    </row>
    <row r="270" spans="1:24" x14ac:dyDescent="0.45">
      <c r="A270" s="38">
        <v>270</v>
      </c>
      <c r="B270" t="s">
        <v>1391</v>
      </c>
      <c r="C270" t="s">
        <v>407</v>
      </c>
      <c r="D270" t="s">
        <v>146</v>
      </c>
      <c r="E270" t="s">
        <v>147</v>
      </c>
      <c r="F270" t="s">
        <v>405</v>
      </c>
      <c r="G270" t="s">
        <v>406</v>
      </c>
      <c r="H270" t="s">
        <v>140</v>
      </c>
      <c r="I270" t="s">
        <v>407</v>
      </c>
      <c r="J270" t="s">
        <v>142</v>
      </c>
      <c r="K270" t="s">
        <v>408</v>
      </c>
      <c r="L270" t="s">
        <v>109</v>
      </c>
      <c r="M270" t="s">
        <v>110</v>
      </c>
      <c r="N270" t="s">
        <v>1922</v>
      </c>
      <c r="P270" s="25">
        <v>8</v>
      </c>
      <c r="Q270" s="33">
        <v>177018</v>
      </c>
      <c r="R270" s="25">
        <v>3</v>
      </c>
      <c r="S270" s="24" t="s">
        <v>8</v>
      </c>
      <c r="T270" s="25"/>
      <c r="U270" s="41">
        <v>171</v>
      </c>
      <c r="V270" s="41">
        <v>13</v>
      </c>
      <c r="W270" s="105"/>
      <c r="X270" s="67"/>
    </row>
    <row r="271" spans="1:24" x14ac:dyDescent="0.45">
      <c r="A271" s="38">
        <v>271</v>
      </c>
      <c r="B271" t="s">
        <v>1392</v>
      </c>
      <c r="C271" t="s">
        <v>1393</v>
      </c>
      <c r="D271" t="s">
        <v>146</v>
      </c>
      <c r="E271" t="s">
        <v>147</v>
      </c>
      <c r="F271" t="s">
        <v>620</v>
      </c>
      <c r="G271" t="s">
        <v>1394</v>
      </c>
      <c r="H271" t="s">
        <v>140</v>
      </c>
      <c r="I271" t="s">
        <v>1393</v>
      </c>
      <c r="J271" t="s">
        <v>142</v>
      </c>
      <c r="K271" t="s">
        <v>1395</v>
      </c>
      <c r="L271" t="s">
        <v>97</v>
      </c>
      <c r="M271" t="s">
        <v>98</v>
      </c>
      <c r="N271" t="s">
        <v>1912</v>
      </c>
      <c r="P271" s="25">
        <v>34</v>
      </c>
      <c r="Q271" s="33">
        <v>3103807</v>
      </c>
      <c r="R271" s="25">
        <v>16</v>
      </c>
      <c r="S271" s="24" t="s">
        <v>8</v>
      </c>
      <c r="T271" s="25"/>
      <c r="U271" s="41">
        <v>1431</v>
      </c>
      <c r="V271" s="41">
        <v>4</v>
      </c>
      <c r="W271" s="105"/>
      <c r="X271" s="67"/>
    </row>
    <row r="272" spans="1:24" x14ac:dyDescent="0.45">
      <c r="A272" s="38">
        <v>272</v>
      </c>
      <c r="B272" t="s">
        <v>1396</v>
      </c>
      <c r="C272" t="s">
        <v>1397</v>
      </c>
      <c r="D272" t="s">
        <v>146</v>
      </c>
      <c r="E272" t="s">
        <v>147</v>
      </c>
      <c r="F272" t="s">
        <v>1398</v>
      </c>
      <c r="G272" t="s">
        <v>1399</v>
      </c>
      <c r="H272" t="s">
        <v>140</v>
      </c>
      <c r="I272" t="s">
        <v>1397</v>
      </c>
      <c r="J272" t="s">
        <v>142</v>
      </c>
      <c r="K272" t="s">
        <v>1400</v>
      </c>
      <c r="L272" t="s">
        <v>106</v>
      </c>
      <c r="M272" t="s">
        <v>107</v>
      </c>
      <c r="N272" t="s">
        <v>1920</v>
      </c>
      <c r="P272" s="25">
        <v>0</v>
      </c>
      <c r="Q272" s="33">
        <v>2694278</v>
      </c>
      <c r="R272" s="25">
        <v>20</v>
      </c>
      <c r="S272" s="24" t="s">
        <v>8</v>
      </c>
      <c r="T272" s="25"/>
      <c r="U272" s="41">
        <v>1166</v>
      </c>
      <c r="V272" s="41">
        <v>51</v>
      </c>
      <c r="W272" s="105"/>
      <c r="X272" s="67"/>
    </row>
    <row r="273" spans="1:24" x14ac:dyDescent="0.45">
      <c r="A273" s="38">
        <v>273</v>
      </c>
      <c r="B273" t="s">
        <v>1401</v>
      </c>
      <c r="C273" t="s">
        <v>1402</v>
      </c>
      <c r="D273" t="s">
        <v>146</v>
      </c>
      <c r="E273" t="s">
        <v>147</v>
      </c>
      <c r="F273" t="s">
        <v>1403</v>
      </c>
      <c r="G273" t="s">
        <v>1404</v>
      </c>
      <c r="H273" t="s">
        <v>140</v>
      </c>
      <c r="I273" t="s">
        <v>1397</v>
      </c>
      <c r="J273" t="s">
        <v>142</v>
      </c>
      <c r="K273" t="s">
        <v>1400</v>
      </c>
      <c r="L273" t="s">
        <v>1915</v>
      </c>
      <c r="M273" t="s">
        <v>1916</v>
      </c>
      <c r="N273" t="s">
        <v>1917</v>
      </c>
      <c r="P273" s="25">
        <v>29</v>
      </c>
      <c r="Q273" s="33">
        <v>991340</v>
      </c>
      <c r="R273" s="25">
        <v>9</v>
      </c>
      <c r="S273" s="24" t="s">
        <v>8</v>
      </c>
      <c r="T273" s="25"/>
      <c r="U273" s="41">
        <v>603</v>
      </c>
      <c r="V273" s="41">
        <v>1</v>
      </c>
      <c r="W273" s="105"/>
      <c r="X273" s="67"/>
    </row>
    <row r="274" spans="1:24" x14ac:dyDescent="0.45">
      <c r="A274" s="38">
        <v>274</v>
      </c>
      <c r="B274" t="s">
        <v>1405</v>
      </c>
      <c r="C274" t="s">
        <v>1406</v>
      </c>
      <c r="D274" t="s">
        <v>136</v>
      </c>
      <c r="E274" t="s">
        <v>137</v>
      </c>
      <c r="F274" t="s">
        <v>1407</v>
      </c>
      <c r="G274" t="s">
        <v>2014</v>
      </c>
      <c r="H274" t="s">
        <v>140</v>
      </c>
      <c r="I274" t="s">
        <v>504</v>
      </c>
      <c r="J274" t="s">
        <v>142</v>
      </c>
      <c r="K274" t="s">
        <v>2043</v>
      </c>
      <c r="L274" t="s">
        <v>109</v>
      </c>
      <c r="M274" t="s">
        <v>110</v>
      </c>
      <c r="N274" t="s">
        <v>1922</v>
      </c>
      <c r="P274" s="25">
        <v>533</v>
      </c>
      <c r="Q274" s="33">
        <v>2169270</v>
      </c>
      <c r="R274" s="25">
        <v>0</v>
      </c>
      <c r="S274" s="24" t="s">
        <v>8</v>
      </c>
      <c r="T274" s="25"/>
      <c r="U274" s="41">
        <v>261</v>
      </c>
      <c r="V274" s="41">
        <v>15</v>
      </c>
      <c r="W274" s="105"/>
      <c r="X274" s="67"/>
    </row>
    <row r="275" spans="1:24" x14ac:dyDescent="0.45">
      <c r="A275" s="38">
        <v>275</v>
      </c>
      <c r="B275" t="s">
        <v>1408</v>
      </c>
      <c r="C275" t="s">
        <v>1409</v>
      </c>
      <c r="D275" t="s">
        <v>146</v>
      </c>
      <c r="E275" t="s">
        <v>147</v>
      </c>
      <c r="F275" t="s">
        <v>2015</v>
      </c>
      <c r="G275" t="s">
        <v>1410</v>
      </c>
      <c r="H275" t="s">
        <v>140</v>
      </c>
      <c r="I275" t="s">
        <v>1409</v>
      </c>
      <c r="J275" t="s">
        <v>142</v>
      </c>
      <c r="K275" t="s">
        <v>1411</v>
      </c>
      <c r="L275" t="s">
        <v>115</v>
      </c>
      <c r="M275" t="s">
        <v>116</v>
      </c>
      <c r="N275" t="s">
        <v>1913</v>
      </c>
      <c r="P275" s="25">
        <v>28</v>
      </c>
      <c r="Q275" s="33">
        <v>7515052</v>
      </c>
      <c r="R275" s="25">
        <v>108</v>
      </c>
      <c r="S275" s="24" t="s">
        <v>8</v>
      </c>
      <c r="T275" s="25"/>
      <c r="U275" s="41">
        <v>5631</v>
      </c>
      <c r="V275" s="41">
        <v>504</v>
      </c>
      <c r="W275" s="105"/>
      <c r="X275" s="67"/>
    </row>
    <row r="276" spans="1:24" x14ac:dyDescent="0.45">
      <c r="A276" s="38">
        <v>276</v>
      </c>
      <c r="B276" s="32" t="s">
        <v>1946</v>
      </c>
      <c r="C276" t="s">
        <v>1947</v>
      </c>
      <c r="D276" t="s">
        <v>146</v>
      </c>
      <c r="E276" t="s">
        <v>147</v>
      </c>
      <c r="F276" t="s">
        <v>197</v>
      </c>
      <c r="G276" t="s">
        <v>198</v>
      </c>
      <c r="H276" t="s">
        <v>2016</v>
      </c>
      <c r="I276" t="s">
        <v>196</v>
      </c>
      <c r="J276" t="s">
        <v>142</v>
      </c>
      <c r="K276" t="s">
        <v>199</v>
      </c>
      <c r="L276" t="s">
        <v>106</v>
      </c>
      <c r="M276" t="s">
        <v>107</v>
      </c>
      <c r="N276" t="s">
        <v>1920</v>
      </c>
      <c r="P276" s="25"/>
      <c r="Q276" s="33">
        <v>170448</v>
      </c>
      <c r="R276" s="25">
        <v>0</v>
      </c>
      <c r="T276" s="25"/>
      <c r="U276" s="41">
        <v>110</v>
      </c>
      <c r="V276" s="41">
        <v>2</v>
      </c>
      <c r="W276" s="105"/>
      <c r="X276" s="67"/>
    </row>
    <row r="277" spans="1:24" x14ac:dyDescent="0.45">
      <c r="A277" s="38">
        <v>277</v>
      </c>
      <c r="B277" t="s">
        <v>1412</v>
      </c>
      <c r="C277" t="s">
        <v>1413</v>
      </c>
      <c r="D277" t="s">
        <v>146</v>
      </c>
      <c r="E277" t="s">
        <v>147</v>
      </c>
      <c r="F277" t="s">
        <v>1414</v>
      </c>
      <c r="G277" t="s">
        <v>1415</v>
      </c>
      <c r="H277" t="s">
        <v>1416</v>
      </c>
      <c r="I277" t="s">
        <v>1413</v>
      </c>
      <c r="J277" t="s">
        <v>142</v>
      </c>
      <c r="K277" t="s">
        <v>1417</v>
      </c>
      <c r="L277" t="s">
        <v>1915</v>
      </c>
      <c r="M277" t="s">
        <v>1916</v>
      </c>
      <c r="N277" t="s">
        <v>1917</v>
      </c>
      <c r="P277" s="25">
        <v>7</v>
      </c>
      <c r="Q277" s="33">
        <v>818076</v>
      </c>
      <c r="R277" s="25">
        <v>2</v>
      </c>
      <c r="S277" s="24" t="s">
        <v>8</v>
      </c>
      <c r="T277" s="25"/>
      <c r="U277" s="41">
        <v>2566</v>
      </c>
      <c r="V277" s="41">
        <v>41</v>
      </c>
      <c r="W277" s="105"/>
      <c r="X277" s="67"/>
    </row>
    <row r="278" spans="1:24" x14ac:dyDescent="0.45">
      <c r="A278" s="38">
        <v>278</v>
      </c>
      <c r="B278" t="s">
        <v>1418</v>
      </c>
      <c r="C278" t="s">
        <v>1419</v>
      </c>
      <c r="D278" t="s">
        <v>146</v>
      </c>
      <c r="E278" t="s">
        <v>147</v>
      </c>
      <c r="F278" t="s">
        <v>1420</v>
      </c>
      <c r="G278" t="s">
        <v>1421</v>
      </c>
      <c r="H278" t="s">
        <v>140</v>
      </c>
      <c r="I278" t="s">
        <v>1422</v>
      </c>
      <c r="J278" t="s">
        <v>142</v>
      </c>
      <c r="K278" t="s">
        <v>1423</v>
      </c>
      <c r="L278" t="s">
        <v>1909</v>
      </c>
      <c r="M278" t="s">
        <v>1910</v>
      </c>
      <c r="N278" t="s">
        <v>1911</v>
      </c>
      <c r="P278" s="25">
        <v>38</v>
      </c>
      <c r="Q278" s="33">
        <v>1938432</v>
      </c>
      <c r="R278" s="25">
        <v>4</v>
      </c>
      <c r="S278" s="24" t="s">
        <v>12</v>
      </c>
      <c r="T278" s="25"/>
      <c r="U278" s="41">
        <v>2161</v>
      </c>
      <c r="V278" s="41">
        <v>8</v>
      </c>
      <c r="W278" s="105"/>
      <c r="X278" s="67"/>
    </row>
    <row r="279" spans="1:24" x14ac:dyDescent="0.45">
      <c r="A279" s="38">
        <v>279</v>
      </c>
      <c r="B279" s="32" t="s">
        <v>1948</v>
      </c>
      <c r="C279" t="s">
        <v>1949</v>
      </c>
      <c r="D279" t="s">
        <v>146</v>
      </c>
      <c r="E279" t="s">
        <v>147</v>
      </c>
      <c r="F279" t="s">
        <v>1387</v>
      </c>
      <c r="G279" t="s">
        <v>2017</v>
      </c>
      <c r="H279" t="s">
        <v>140</v>
      </c>
      <c r="I279" t="s">
        <v>1949</v>
      </c>
      <c r="J279" t="s">
        <v>142</v>
      </c>
      <c r="K279" t="s">
        <v>2044</v>
      </c>
      <c r="L279" t="s">
        <v>109</v>
      </c>
      <c r="M279" t="s">
        <v>110</v>
      </c>
      <c r="N279" t="s">
        <v>1922</v>
      </c>
      <c r="P279" s="25"/>
      <c r="Q279" s="33">
        <v>177018</v>
      </c>
      <c r="R279" s="25">
        <v>0</v>
      </c>
      <c r="T279" s="25"/>
      <c r="U279" s="41">
        <v>121</v>
      </c>
      <c r="V279" s="41">
        <v>2</v>
      </c>
      <c r="W279" s="105"/>
      <c r="X279" s="67"/>
    </row>
    <row r="280" spans="1:24" x14ac:dyDescent="0.45">
      <c r="A280" s="38">
        <v>280</v>
      </c>
      <c r="B280" t="s">
        <v>1424</v>
      </c>
      <c r="C280" t="s">
        <v>1425</v>
      </c>
      <c r="D280" t="s">
        <v>136</v>
      </c>
      <c r="E280" t="s">
        <v>137</v>
      </c>
      <c r="F280" t="s">
        <v>1426</v>
      </c>
      <c r="G280" t="s">
        <v>1427</v>
      </c>
      <c r="H280" t="s">
        <v>140</v>
      </c>
      <c r="I280" t="s">
        <v>547</v>
      </c>
      <c r="J280" t="s">
        <v>142</v>
      </c>
      <c r="K280" t="s">
        <v>548</v>
      </c>
      <c r="L280" t="s">
        <v>106</v>
      </c>
      <c r="M280" t="s">
        <v>107</v>
      </c>
      <c r="N280" t="s">
        <v>1920</v>
      </c>
      <c r="P280" s="25">
        <v>41</v>
      </c>
      <c r="Q280" s="33">
        <v>817998</v>
      </c>
      <c r="R280" s="25">
        <v>5</v>
      </c>
      <c r="S280" s="24" t="s">
        <v>12</v>
      </c>
      <c r="T280" s="25"/>
      <c r="U280" s="41">
        <v>152</v>
      </c>
      <c r="V280" s="41">
        <v>47</v>
      </c>
      <c r="W280" s="105"/>
      <c r="X280" s="67"/>
    </row>
    <row r="281" spans="1:24" x14ac:dyDescent="0.45">
      <c r="A281" s="38">
        <v>281</v>
      </c>
      <c r="B281" t="s">
        <v>1428</v>
      </c>
      <c r="C281" t="s">
        <v>1429</v>
      </c>
      <c r="D281" t="s">
        <v>136</v>
      </c>
      <c r="E281" t="s">
        <v>137</v>
      </c>
      <c r="F281" t="s">
        <v>1426</v>
      </c>
      <c r="G281" t="s">
        <v>1430</v>
      </c>
      <c r="H281" t="s">
        <v>140</v>
      </c>
      <c r="I281" t="s">
        <v>274</v>
      </c>
      <c r="J281" t="s">
        <v>142</v>
      </c>
      <c r="K281" t="s">
        <v>1431</v>
      </c>
      <c r="L281" t="s">
        <v>106</v>
      </c>
      <c r="M281" t="s">
        <v>107</v>
      </c>
      <c r="N281" t="s">
        <v>1920</v>
      </c>
      <c r="P281" s="25">
        <v>123</v>
      </c>
      <c r="Q281" s="33">
        <v>1611352</v>
      </c>
      <c r="R281" s="25">
        <v>14</v>
      </c>
      <c r="S281" s="24" t="s">
        <v>12</v>
      </c>
      <c r="T281" s="25"/>
      <c r="U281" s="41">
        <v>204</v>
      </c>
      <c r="V281" s="41">
        <v>42</v>
      </c>
      <c r="W281" s="105"/>
      <c r="X281" s="67"/>
    </row>
    <row r="282" spans="1:24" x14ac:dyDescent="0.45">
      <c r="A282" s="38">
        <v>282</v>
      </c>
      <c r="B282" t="s">
        <v>1432</v>
      </c>
      <c r="C282" t="s">
        <v>1433</v>
      </c>
      <c r="D282" t="s">
        <v>136</v>
      </c>
      <c r="E282" t="s">
        <v>137</v>
      </c>
      <c r="F282" t="s">
        <v>1426</v>
      </c>
      <c r="G282" t="s">
        <v>1434</v>
      </c>
      <c r="H282" t="s">
        <v>140</v>
      </c>
      <c r="I282" t="s">
        <v>500</v>
      </c>
      <c r="J282" t="s">
        <v>142</v>
      </c>
      <c r="K282" t="s">
        <v>501</v>
      </c>
      <c r="L282" t="s">
        <v>106</v>
      </c>
      <c r="M282" t="s">
        <v>107</v>
      </c>
      <c r="N282" t="s">
        <v>1920</v>
      </c>
      <c r="P282" s="25">
        <v>213</v>
      </c>
      <c r="Q282" s="33">
        <v>683829</v>
      </c>
      <c r="R282" s="25">
        <v>75</v>
      </c>
      <c r="S282" s="24" t="s">
        <v>12</v>
      </c>
      <c r="T282" s="25"/>
      <c r="U282" s="41">
        <v>210</v>
      </c>
      <c r="V282" s="41">
        <v>128</v>
      </c>
      <c r="W282" s="105"/>
      <c r="X282" s="67"/>
    </row>
    <row r="283" spans="1:24" x14ac:dyDescent="0.45">
      <c r="A283" s="38">
        <v>283</v>
      </c>
      <c r="B283" t="s">
        <v>1435</v>
      </c>
      <c r="C283" t="s">
        <v>1436</v>
      </c>
      <c r="D283" t="s">
        <v>136</v>
      </c>
      <c r="E283" t="s">
        <v>137</v>
      </c>
      <c r="F283" t="s">
        <v>1437</v>
      </c>
      <c r="G283" t="s">
        <v>1438</v>
      </c>
      <c r="H283" t="s">
        <v>140</v>
      </c>
      <c r="I283" t="s">
        <v>676</v>
      </c>
      <c r="J283" t="s">
        <v>142</v>
      </c>
      <c r="K283" t="s">
        <v>678</v>
      </c>
      <c r="L283" t="s">
        <v>1909</v>
      </c>
      <c r="M283" t="s">
        <v>1910</v>
      </c>
      <c r="N283" t="s">
        <v>1911</v>
      </c>
      <c r="P283" s="25">
        <v>87</v>
      </c>
      <c r="Q283" s="33">
        <v>1468278</v>
      </c>
      <c r="R283" s="25">
        <v>0</v>
      </c>
      <c r="S283" s="24" t="s">
        <v>8</v>
      </c>
      <c r="T283" s="25"/>
      <c r="U283" s="41">
        <v>792</v>
      </c>
      <c r="V283" s="41">
        <v>137</v>
      </c>
      <c r="W283" s="105"/>
      <c r="X283" s="67"/>
    </row>
    <row r="284" spans="1:24" x14ac:dyDescent="0.45">
      <c r="A284" s="38">
        <v>284</v>
      </c>
      <c r="B284" t="s">
        <v>1439</v>
      </c>
      <c r="C284" t="s">
        <v>1440</v>
      </c>
      <c r="D284" t="s">
        <v>136</v>
      </c>
      <c r="E284" t="s">
        <v>137</v>
      </c>
      <c r="F284" t="s">
        <v>1437</v>
      </c>
      <c r="G284" t="s">
        <v>1441</v>
      </c>
      <c r="H284" t="s">
        <v>140</v>
      </c>
      <c r="I284" t="s">
        <v>1442</v>
      </c>
      <c r="J284" t="s">
        <v>142</v>
      </c>
      <c r="K284" t="s">
        <v>1443</v>
      </c>
      <c r="L284" t="s">
        <v>1909</v>
      </c>
      <c r="M284" t="s">
        <v>1910</v>
      </c>
      <c r="N284" t="s">
        <v>1911</v>
      </c>
      <c r="P284" s="25">
        <v>1</v>
      </c>
      <c r="Q284" s="33">
        <v>482049</v>
      </c>
      <c r="R284" s="25">
        <v>0</v>
      </c>
      <c r="S284" s="24" t="s">
        <v>8</v>
      </c>
      <c r="T284" s="25"/>
      <c r="U284" s="41">
        <v>362</v>
      </c>
      <c r="V284" s="41">
        <v>74</v>
      </c>
      <c r="W284" s="105"/>
      <c r="X284" s="67"/>
    </row>
    <row r="285" spans="1:24" x14ac:dyDescent="0.45">
      <c r="A285" s="38">
        <v>285</v>
      </c>
      <c r="B285" t="s">
        <v>1444</v>
      </c>
      <c r="C285" t="s">
        <v>1445</v>
      </c>
      <c r="D285" t="s">
        <v>146</v>
      </c>
      <c r="E285" t="s">
        <v>147</v>
      </c>
      <c r="F285" t="s">
        <v>1446</v>
      </c>
      <c r="G285" t="s">
        <v>1447</v>
      </c>
      <c r="H285" t="s">
        <v>140</v>
      </c>
      <c r="I285" t="s">
        <v>1448</v>
      </c>
      <c r="J285" t="s">
        <v>142</v>
      </c>
      <c r="K285" t="s">
        <v>1449</v>
      </c>
      <c r="L285" t="s">
        <v>184</v>
      </c>
      <c r="M285" t="s">
        <v>185</v>
      </c>
      <c r="N285" t="s">
        <v>1914</v>
      </c>
      <c r="P285" s="25">
        <v>15</v>
      </c>
      <c r="Q285" s="33">
        <v>614773</v>
      </c>
      <c r="R285" s="25">
        <v>0</v>
      </c>
      <c r="S285" s="24" t="s">
        <v>12</v>
      </c>
      <c r="T285" s="25"/>
      <c r="U285" s="41">
        <v>612</v>
      </c>
      <c r="V285" s="41">
        <v>8</v>
      </c>
      <c r="W285" s="105"/>
      <c r="X285" s="67"/>
    </row>
    <row r="286" spans="1:24" x14ac:dyDescent="0.45">
      <c r="A286" s="38">
        <v>286</v>
      </c>
      <c r="B286" t="s">
        <v>1450</v>
      </c>
      <c r="C286" t="s">
        <v>1451</v>
      </c>
      <c r="D286" t="s">
        <v>136</v>
      </c>
      <c r="E286" t="s">
        <v>137</v>
      </c>
      <c r="F286" t="s">
        <v>1452</v>
      </c>
      <c r="G286" t="s">
        <v>1453</v>
      </c>
      <c r="H286" t="s">
        <v>140</v>
      </c>
      <c r="I286" t="s">
        <v>826</v>
      </c>
      <c r="J286" t="s">
        <v>142</v>
      </c>
      <c r="K286" t="s">
        <v>829</v>
      </c>
      <c r="L286" t="s">
        <v>100</v>
      </c>
      <c r="M286" t="s">
        <v>101</v>
      </c>
      <c r="N286" t="s">
        <v>1921</v>
      </c>
      <c r="P286" s="25">
        <v>2</v>
      </c>
      <c r="Q286" s="33">
        <v>652806</v>
      </c>
      <c r="R286" s="25">
        <v>0</v>
      </c>
      <c r="S286" s="24" t="s">
        <v>12</v>
      </c>
      <c r="T286" s="25"/>
      <c r="U286" s="41">
        <v>559</v>
      </c>
      <c r="V286" s="41">
        <v>17</v>
      </c>
      <c r="W286" s="105"/>
      <c r="X286" s="67"/>
    </row>
    <row r="287" spans="1:24" x14ac:dyDescent="0.45">
      <c r="A287" s="38">
        <v>287</v>
      </c>
      <c r="B287" t="s">
        <v>1454</v>
      </c>
      <c r="C287" t="s">
        <v>1455</v>
      </c>
      <c r="D287" t="s">
        <v>136</v>
      </c>
      <c r="E287" t="s">
        <v>137</v>
      </c>
      <c r="F287" t="s">
        <v>1456</v>
      </c>
      <c r="G287" t="s">
        <v>1457</v>
      </c>
      <c r="H287" t="s">
        <v>140</v>
      </c>
      <c r="I287" t="s">
        <v>1458</v>
      </c>
      <c r="J287" t="s">
        <v>142</v>
      </c>
      <c r="K287" t="s">
        <v>1459</v>
      </c>
      <c r="L287" t="s">
        <v>100</v>
      </c>
      <c r="M287" t="s">
        <v>101</v>
      </c>
      <c r="N287" t="s">
        <v>1921</v>
      </c>
      <c r="P287" s="25">
        <v>237</v>
      </c>
      <c r="Q287" s="33">
        <v>712047</v>
      </c>
      <c r="R287" s="25">
        <v>2</v>
      </c>
      <c r="S287" s="24" t="s">
        <v>8</v>
      </c>
      <c r="T287" s="25"/>
      <c r="U287" s="41">
        <v>396</v>
      </c>
      <c r="V287" s="41">
        <v>0</v>
      </c>
      <c r="W287" s="105"/>
      <c r="X287" s="67"/>
    </row>
    <row r="288" spans="1:24" x14ac:dyDescent="0.45">
      <c r="A288" s="38">
        <v>288</v>
      </c>
      <c r="B288" t="s">
        <v>1460</v>
      </c>
      <c r="C288" t="s">
        <v>1461</v>
      </c>
      <c r="D288" t="s">
        <v>146</v>
      </c>
      <c r="E288" t="s">
        <v>147</v>
      </c>
      <c r="F288" t="s">
        <v>1462</v>
      </c>
      <c r="G288" t="s">
        <v>1463</v>
      </c>
      <c r="H288" t="s">
        <v>140</v>
      </c>
      <c r="I288" t="s">
        <v>1461</v>
      </c>
      <c r="J288" t="s">
        <v>142</v>
      </c>
      <c r="K288" t="s">
        <v>1464</v>
      </c>
      <c r="L288" t="s">
        <v>100</v>
      </c>
      <c r="M288" t="s">
        <v>101</v>
      </c>
      <c r="N288" t="s">
        <v>1921</v>
      </c>
      <c r="P288" s="25">
        <v>29</v>
      </c>
      <c r="Q288" s="33">
        <v>13152064</v>
      </c>
      <c r="R288" s="25">
        <v>53</v>
      </c>
      <c r="S288" s="24" t="s">
        <v>12</v>
      </c>
      <c r="T288" s="25"/>
      <c r="U288" s="41">
        <v>4921</v>
      </c>
      <c r="V288" s="41">
        <v>237</v>
      </c>
      <c r="W288" s="105"/>
      <c r="X288" s="67"/>
    </row>
    <row r="289" spans="1:24" x14ac:dyDescent="0.45">
      <c r="A289" s="38">
        <v>289</v>
      </c>
      <c r="B289" t="s">
        <v>1465</v>
      </c>
      <c r="C289" t="s">
        <v>1466</v>
      </c>
      <c r="D289" t="s">
        <v>146</v>
      </c>
      <c r="E289" t="s">
        <v>147</v>
      </c>
      <c r="F289" t="s">
        <v>1467</v>
      </c>
      <c r="G289" t="s">
        <v>1468</v>
      </c>
      <c r="H289" t="s">
        <v>140</v>
      </c>
      <c r="I289" t="s">
        <v>1466</v>
      </c>
      <c r="J289" t="s">
        <v>142</v>
      </c>
      <c r="K289" t="s">
        <v>1469</v>
      </c>
      <c r="L289" t="s">
        <v>115</v>
      </c>
      <c r="M289" t="s">
        <v>116</v>
      </c>
      <c r="N289" t="s">
        <v>1913</v>
      </c>
      <c r="P289" s="25">
        <v>137</v>
      </c>
      <c r="Q289" s="33">
        <v>405771</v>
      </c>
      <c r="R289" s="25">
        <v>0</v>
      </c>
      <c r="S289" s="24" t="s">
        <v>8</v>
      </c>
      <c r="T289" s="25"/>
      <c r="U289" s="41">
        <v>585</v>
      </c>
      <c r="V289" s="41">
        <v>21</v>
      </c>
      <c r="W289" s="105"/>
      <c r="X289" s="67"/>
    </row>
    <row r="290" spans="1:24" x14ac:dyDescent="0.45">
      <c r="A290" s="38">
        <v>290</v>
      </c>
      <c r="B290" t="s">
        <v>1470</v>
      </c>
      <c r="C290" t="s">
        <v>1083</v>
      </c>
      <c r="D290" t="s">
        <v>146</v>
      </c>
      <c r="E290" t="s">
        <v>147</v>
      </c>
      <c r="F290" t="s">
        <v>1471</v>
      </c>
      <c r="G290" t="s">
        <v>1472</v>
      </c>
      <c r="H290" t="s">
        <v>140</v>
      </c>
      <c r="I290" t="s">
        <v>1083</v>
      </c>
      <c r="J290" t="s">
        <v>142</v>
      </c>
      <c r="K290" t="s">
        <v>1084</v>
      </c>
      <c r="L290" t="s">
        <v>115</v>
      </c>
      <c r="M290" t="s">
        <v>116</v>
      </c>
      <c r="N290" t="s">
        <v>1913</v>
      </c>
      <c r="P290" s="25">
        <v>0</v>
      </c>
      <c r="Q290" s="33">
        <v>6415887</v>
      </c>
      <c r="R290" s="25">
        <v>45</v>
      </c>
      <c r="S290" s="24" t="s">
        <v>8</v>
      </c>
      <c r="T290" s="25"/>
      <c r="U290" s="41">
        <v>6958</v>
      </c>
      <c r="V290" s="41">
        <v>192</v>
      </c>
      <c r="W290" s="105"/>
      <c r="X290" s="67"/>
    </row>
    <row r="291" spans="1:24" x14ac:dyDescent="0.45">
      <c r="A291" s="38">
        <v>291</v>
      </c>
      <c r="B291" t="s">
        <v>1473</v>
      </c>
      <c r="C291" t="s">
        <v>1474</v>
      </c>
      <c r="D291" t="s">
        <v>146</v>
      </c>
      <c r="E291" t="s">
        <v>147</v>
      </c>
      <c r="F291" t="s">
        <v>1995</v>
      </c>
      <c r="G291" t="s">
        <v>832</v>
      </c>
      <c r="H291" t="s">
        <v>140</v>
      </c>
      <c r="I291" t="s">
        <v>833</v>
      </c>
      <c r="J291" t="s">
        <v>142</v>
      </c>
      <c r="K291" t="s">
        <v>834</v>
      </c>
      <c r="L291" t="s">
        <v>184</v>
      </c>
      <c r="M291" t="s">
        <v>185</v>
      </c>
      <c r="N291" t="s">
        <v>1914</v>
      </c>
      <c r="P291" s="25">
        <v>127</v>
      </c>
      <c r="Q291" s="33">
        <v>170448</v>
      </c>
      <c r="R291" s="25">
        <v>0</v>
      </c>
      <c r="S291" s="24" t="s">
        <v>12</v>
      </c>
      <c r="T291" s="25"/>
      <c r="U291" s="41">
        <v>217</v>
      </c>
      <c r="V291" s="41">
        <v>1</v>
      </c>
      <c r="W291" s="105"/>
      <c r="X291" s="67"/>
    </row>
    <row r="292" spans="1:24" x14ac:dyDescent="0.45">
      <c r="A292" s="38">
        <v>292</v>
      </c>
      <c r="B292" t="s">
        <v>1475</v>
      </c>
      <c r="C292" t="s">
        <v>1476</v>
      </c>
      <c r="D292" t="s">
        <v>136</v>
      </c>
      <c r="E292" t="s">
        <v>137</v>
      </c>
      <c r="F292" t="s">
        <v>1477</v>
      </c>
      <c r="G292" t="s">
        <v>1478</v>
      </c>
      <c r="H292" t="s">
        <v>140</v>
      </c>
      <c r="I292" t="s">
        <v>299</v>
      </c>
      <c r="J292" t="s">
        <v>142</v>
      </c>
      <c r="K292" t="s">
        <v>1479</v>
      </c>
      <c r="L292" t="s">
        <v>97</v>
      </c>
      <c r="M292" t="s">
        <v>98</v>
      </c>
      <c r="N292" t="s">
        <v>1912</v>
      </c>
      <c r="P292" s="25">
        <v>22</v>
      </c>
      <c r="Q292" s="33">
        <v>2289323</v>
      </c>
      <c r="R292" s="25">
        <v>20</v>
      </c>
      <c r="S292" s="24" t="s">
        <v>12</v>
      </c>
      <c r="T292" s="25"/>
      <c r="U292" s="41">
        <v>1105</v>
      </c>
      <c r="V292" s="41">
        <v>159</v>
      </c>
      <c r="W292" s="105"/>
      <c r="X292" s="67"/>
    </row>
    <row r="293" spans="1:24" x14ac:dyDescent="0.45">
      <c r="A293" s="38">
        <v>293</v>
      </c>
      <c r="B293" t="s">
        <v>1480</v>
      </c>
      <c r="C293" t="s">
        <v>1481</v>
      </c>
      <c r="D293" t="s">
        <v>146</v>
      </c>
      <c r="E293" t="s">
        <v>147</v>
      </c>
      <c r="F293" t="s">
        <v>2018</v>
      </c>
      <c r="G293" t="s">
        <v>2019</v>
      </c>
      <c r="H293" t="s">
        <v>140</v>
      </c>
      <c r="I293" t="s">
        <v>1481</v>
      </c>
      <c r="J293" t="s">
        <v>142</v>
      </c>
      <c r="K293" t="s">
        <v>1482</v>
      </c>
      <c r="L293" t="s">
        <v>1909</v>
      </c>
      <c r="M293" t="s">
        <v>1910</v>
      </c>
      <c r="N293" t="s">
        <v>1911</v>
      </c>
      <c r="P293" s="25">
        <v>6</v>
      </c>
      <c r="Q293" s="33">
        <v>617871</v>
      </c>
      <c r="R293" s="25">
        <v>12</v>
      </c>
      <c r="S293" s="24" t="s">
        <v>8</v>
      </c>
      <c r="T293" s="25"/>
      <c r="U293" s="41">
        <v>114</v>
      </c>
      <c r="V293" s="41">
        <v>22</v>
      </c>
      <c r="W293" s="105"/>
      <c r="X293" s="67"/>
    </row>
    <row r="294" spans="1:24" x14ac:dyDescent="0.45">
      <c r="A294" s="38">
        <v>294</v>
      </c>
      <c r="B294" t="s">
        <v>1483</v>
      </c>
      <c r="C294" t="s">
        <v>1484</v>
      </c>
      <c r="D294" t="s">
        <v>146</v>
      </c>
      <c r="E294" t="s">
        <v>147</v>
      </c>
      <c r="F294" t="s">
        <v>1485</v>
      </c>
      <c r="G294" t="s">
        <v>1486</v>
      </c>
      <c r="H294" t="s">
        <v>140</v>
      </c>
      <c r="I294" t="s">
        <v>1487</v>
      </c>
      <c r="J294" t="s">
        <v>142</v>
      </c>
      <c r="K294" t="s">
        <v>1488</v>
      </c>
      <c r="L294" t="s">
        <v>112</v>
      </c>
      <c r="M294" t="s">
        <v>1918</v>
      </c>
      <c r="N294" t="s">
        <v>1919</v>
      </c>
      <c r="P294" s="25">
        <v>12</v>
      </c>
      <c r="Q294" s="33">
        <v>1656525</v>
      </c>
      <c r="R294" s="25">
        <v>8</v>
      </c>
      <c r="S294" s="24" t="s">
        <v>8</v>
      </c>
      <c r="T294" s="25"/>
      <c r="U294" s="41">
        <v>2032</v>
      </c>
      <c r="V294" s="41">
        <v>10</v>
      </c>
      <c r="W294" s="105"/>
      <c r="X294" s="67"/>
    </row>
    <row r="295" spans="1:24" x14ac:dyDescent="0.45">
      <c r="A295" s="38">
        <v>295</v>
      </c>
      <c r="B295" t="s">
        <v>1489</v>
      </c>
      <c r="C295" t="s">
        <v>1490</v>
      </c>
      <c r="D295" t="s">
        <v>146</v>
      </c>
      <c r="E295" t="s">
        <v>147</v>
      </c>
      <c r="F295" t="s">
        <v>1491</v>
      </c>
      <c r="G295" t="s">
        <v>1492</v>
      </c>
      <c r="H295" t="s">
        <v>1493</v>
      </c>
      <c r="I295" t="s">
        <v>1494</v>
      </c>
      <c r="J295" t="s">
        <v>142</v>
      </c>
      <c r="K295" t="s">
        <v>1495</v>
      </c>
      <c r="L295" t="s">
        <v>115</v>
      </c>
      <c r="M295" t="s">
        <v>116</v>
      </c>
      <c r="N295" t="s">
        <v>1913</v>
      </c>
      <c r="P295" s="25">
        <v>1546</v>
      </c>
      <c r="Q295" s="33">
        <v>1641698</v>
      </c>
      <c r="R295" s="25">
        <v>5</v>
      </c>
      <c r="S295" s="24" t="s">
        <v>8</v>
      </c>
      <c r="T295" s="25"/>
      <c r="U295" s="41">
        <v>1112</v>
      </c>
      <c r="V295" s="41">
        <v>16</v>
      </c>
      <c r="W295" s="105"/>
      <c r="X295" s="67"/>
    </row>
    <row r="296" spans="1:24" x14ac:dyDescent="0.45">
      <c r="A296" s="38">
        <v>296</v>
      </c>
      <c r="B296" t="s">
        <v>1496</v>
      </c>
      <c r="C296" t="s">
        <v>1497</v>
      </c>
      <c r="D296" t="s">
        <v>146</v>
      </c>
      <c r="E296" t="s">
        <v>147</v>
      </c>
      <c r="F296" t="s">
        <v>1498</v>
      </c>
      <c r="G296" t="s">
        <v>1499</v>
      </c>
      <c r="H296" t="s">
        <v>140</v>
      </c>
      <c r="I296" t="s">
        <v>1497</v>
      </c>
      <c r="J296" t="s">
        <v>142</v>
      </c>
      <c r="K296" t="s">
        <v>1500</v>
      </c>
      <c r="L296" t="s">
        <v>184</v>
      </c>
      <c r="M296" t="s">
        <v>185</v>
      </c>
      <c r="N296" t="s">
        <v>1914</v>
      </c>
      <c r="P296" s="25">
        <v>6</v>
      </c>
      <c r="Q296" s="33">
        <v>16043084</v>
      </c>
      <c r="R296" s="25">
        <v>119</v>
      </c>
      <c r="S296" s="24" t="s">
        <v>8</v>
      </c>
      <c r="T296" s="25"/>
      <c r="U296" s="41">
        <v>9278</v>
      </c>
      <c r="V296" s="41">
        <v>1465</v>
      </c>
      <c r="W296" s="105"/>
      <c r="X296" s="67"/>
    </row>
    <row r="297" spans="1:24" x14ac:dyDescent="0.45">
      <c r="A297" s="38">
        <v>297</v>
      </c>
      <c r="B297" t="s">
        <v>1501</v>
      </c>
      <c r="C297" t="s">
        <v>1502</v>
      </c>
      <c r="D297" t="s">
        <v>146</v>
      </c>
      <c r="E297" t="s">
        <v>147</v>
      </c>
      <c r="F297" t="s">
        <v>1387</v>
      </c>
      <c r="G297" t="s">
        <v>1503</v>
      </c>
      <c r="H297" t="s">
        <v>140</v>
      </c>
      <c r="I297" t="s">
        <v>1386</v>
      </c>
      <c r="J297" t="s">
        <v>142</v>
      </c>
      <c r="K297" t="s">
        <v>1390</v>
      </c>
      <c r="L297" t="s">
        <v>109</v>
      </c>
      <c r="M297" t="s">
        <v>110</v>
      </c>
      <c r="N297" t="s">
        <v>1922</v>
      </c>
      <c r="P297" s="25">
        <v>442</v>
      </c>
      <c r="Q297" s="33">
        <v>917657</v>
      </c>
      <c r="R297" s="25">
        <v>12</v>
      </c>
      <c r="S297" s="24" t="s">
        <v>8</v>
      </c>
      <c r="T297" s="25"/>
      <c r="U297" s="41">
        <v>625</v>
      </c>
      <c r="V297" s="41">
        <v>4</v>
      </c>
      <c r="W297" s="105"/>
      <c r="X297" s="67"/>
    </row>
    <row r="298" spans="1:24" x14ac:dyDescent="0.45">
      <c r="A298" s="38">
        <v>298</v>
      </c>
      <c r="B298" t="s">
        <v>1504</v>
      </c>
      <c r="C298" t="s">
        <v>1505</v>
      </c>
      <c r="D298" t="s">
        <v>146</v>
      </c>
      <c r="E298" t="s">
        <v>147</v>
      </c>
      <c r="F298" t="s">
        <v>1506</v>
      </c>
      <c r="G298" t="s">
        <v>1507</v>
      </c>
      <c r="H298" t="s">
        <v>140</v>
      </c>
      <c r="I298" t="s">
        <v>1505</v>
      </c>
      <c r="J298" t="s">
        <v>142</v>
      </c>
      <c r="K298" t="s">
        <v>1508</v>
      </c>
      <c r="L298" t="s">
        <v>112</v>
      </c>
      <c r="M298" t="s">
        <v>1918</v>
      </c>
      <c r="N298" t="s">
        <v>1919</v>
      </c>
      <c r="P298" s="25">
        <v>42</v>
      </c>
      <c r="Q298" s="33">
        <v>6870502</v>
      </c>
      <c r="R298" s="25">
        <v>46</v>
      </c>
      <c r="S298" s="24" t="s">
        <v>8</v>
      </c>
      <c r="T298" s="25"/>
      <c r="U298" s="41">
        <v>2613</v>
      </c>
      <c r="V298" s="41">
        <v>419</v>
      </c>
      <c r="W298" s="105"/>
      <c r="X298" s="67"/>
    </row>
    <row r="299" spans="1:24" x14ac:dyDescent="0.45">
      <c r="A299" s="38">
        <v>299</v>
      </c>
      <c r="B299" t="s">
        <v>1509</v>
      </c>
      <c r="C299" t="s">
        <v>1510</v>
      </c>
      <c r="D299" t="s">
        <v>146</v>
      </c>
      <c r="E299" t="s">
        <v>147</v>
      </c>
      <c r="F299" t="s">
        <v>1511</v>
      </c>
      <c r="G299" t="s">
        <v>1512</v>
      </c>
      <c r="H299" t="s">
        <v>140</v>
      </c>
      <c r="I299" t="s">
        <v>1510</v>
      </c>
      <c r="J299" t="s">
        <v>142</v>
      </c>
      <c r="K299" t="s">
        <v>1513</v>
      </c>
      <c r="L299" t="s">
        <v>109</v>
      </c>
      <c r="M299" t="s">
        <v>110</v>
      </c>
      <c r="N299" t="s">
        <v>1922</v>
      </c>
      <c r="P299" s="25">
        <v>1677</v>
      </c>
      <c r="Q299" s="33">
        <v>838876</v>
      </c>
      <c r="R299" s="25">
        <v>5</v>
      </c>
      <c r="S299" s="24" t="s">
        <v>8</v>
      </c>
      <c r="T299" s="25"/>
      <c r="U299" s="41">
        <v>3897</v>
      </c>
      <c r="V299" s="41">
        <v>51</v>
      </c>
      <c r="W299" s="105"/>
      <c r="X299" s="67"/>
    </row>
    <row r="300" spans="1:24" x14ac:dyDescent="0.45">
      <c r="A300" s="38">
        <v>300</v>
      </c>
      <c r="B300" t="s">
        <v>1514</v>
      </c>
      <c r="C300" t="s">
        <v>1515</v>
      </c>
      <c r="D300" t="s">
        <v>146</v>
      </c>
      <c r="E300" t="s">
        <v>147</v>
      </c>
      <c r="F300" t="s">
        <v>1516</v>
      </c>
      <c r="G300" t="s">
        <v>1517</v>
      </c>
      <c r="H300" t="s">
        <v>140</v>
      </c>
      <c r="I300" t="s">
        <v>1515</v>
      </c>
      <c r="J300" t="s">
        <v>142</v>
      </c>
      <c r="K300" t="s">
        <v>1518</v>
      </c>
      <c r="L300" t="s">
        <v>100</v>
      </c>
      <c r="M300" t="s">
        <v>101</v>
      </c>
      <c r="N300" t="s">
        <v>1921</v>
      </c>
      <c r="P300" s="25">
        <v>3</v>
      </c>
      <c r="Q300" s="33">
        <v>19477086</v>
      </c>
      <c r="R300" s="25">
        <v>177</v>
      </c>
      <c r="S300" s="24" t="s">
        <v>12</v>
      </c>
      <c r="T300" s="25"/>
      <c r="U300" s="41">
        <v>7177</v>
      </c>
      <c r="V300" s="41">
        <v>1691</v>
      </c>
      <c r="W300" s="105"/>
      <c r="X300" s="67"/>
    </row>
    <row r="301" spans="1:24" x14ac:dyDescent="0.45">
      <c r="A301" s="38">
        <v>301</v>
      </c>
      <c r="B301" s="32" t="s">
        <v>1950</v>
      </c>
      <c r="C301" t="s">
        <v>1951</v>
      </c>
      <c r="D301" t="s">
        <v>146</v>
      </c>
      <c r="E301" t="s">
        <v>147</v>
      </c>
      <c r="F301" t="s">
        <v>322</v>
      </c>
      <c r="G301" t="s">
        <v>2020</v>
      </c>
      <c r="H301" t="s">
        <v>140</v>
      </c>
      <c r="I301" t="s">
        <v>1951</v>
      </c>
      <c r="J301" t="s">
        <v>142</v>
      </c>
      <c r="K301" t="s">
        <v>2041</v>
      </c>
      <c r="L301" t="s">
        <v>109</v>
      </c>
      <c r="M301" t="s">
        <v>110</v>
      </c>
      <c r="N301" t="s">
        <v>1922</v>
      </c>
      <c r="P301" s="25"/>
      <c r="Q301" s="33">
        <v>177018</v>
      </c>
      <c r="R301" s="25">
        <v>0</v>
      </c>
      <c r="T301" s="25"/>
      <c r="U301" s="41">
        <v>140</v>
      </c>
      <c r="V301" s="41">
        <v>0</v>
      </c>
      <c r="W301" s="105"/>
      <c r="X301" s="67"/>
    </row>
    <row r="302" spans="1:24" x14ac:dyDescent="0.45">
      <c r="A302" s="38">
        <v>302</v>
      </c>
      <c r="B302" t="s">
        <v>1519</v>
      </c>
      <c r="C302" t="s">
        <v>1520</v>
      </c>
      <c r="D302" t="s">
        <v>136</v>
      </c>
      <c r="E302" t="s">
        <v>137</v>
      </c>
      <c r="F302" t="s">
        <v>1521</v>
      </c>
      <c r="G302" t="s">
        <v>1522</v>
      </c>
      <c r="H302" t="s">
        <v>140</v>
      </c>
      <c r="I302" t="s">
        <v>1083</v>
      </c>
      <c r="J302" t="s">
        <v>142</v>
      </c>
      <c r="K302" t="s">
        <v>1084</v>
      </c>
      <c r="L302" t="s">
        <v>1909</v>
      </c>
      <c r="M302" t="s">
        <v>1910</v>
      </c>
      <c r="N302" t="s">
        <v>1911</v>
      </c>
      <c r="P302" s="25">
        <v>1</v>
      </c>
      <c r="Q302" s="33">
        <v>326372</v>
      </c>
      <c r="R302" s="25">
        <v>1</v>
      </c>
      <c r="S302" s="24" t="s">
        <v>12</v>
      </c>
      <c r="T302" s="25"/>
      <c r="U302" s="41">
        <v>663</v>
      </c>
      <c r="V302" s="41">
        <v>7</v>
      </c>
      <c r="W302" s="105"/>
      <c r="X302" s="67"/>
    </row>
    <row r="303" spans="1:24" x14ac:dyDescent="0.45">
      <c r="A303" s="38">
        <v>303</v>
      </c>
      <c r="B303" t="s">
        <v>1523</v>
      </c>
      <c r="C303" t="s">
        <v>1524</v>
      </c>
      <c r="D303" t="s">
        <v>136</v>
      </c>
      <c r="E303" t="s">
        <v>137</v>
      </c>
      <c r="F303" t="s">
        <v>2021</v>
      </c>
      <c r="G303" t="s">
        <v>1525</v>
      </c>
      <c r="H303" t="s">
        <v>140</v>
      </c>
      <c r="I303" t="s">
        <v>1274</v>
      </c>
      <c r="J303" t="s">
        <v>142</v>
      </c>
      <c r="K303" t="s">
        <v>1277</v>
      </c>
      <c r="L303" t="s">
        <v>106</v>
      </c>
      <c r="M303" t="s">
        <v>107</v>
      </c>
      <c r="N303" t="s">
        <v>1920</v>
      </c>
      <c r="P303" s="25">
        <v>2</v>
      </c>
      <c r="Q303" s="33">
        <v>203460</v>
      </c>
      <c r="R303" s="25">
        <v>0</v>
      </c>
      <c r="S303" s="24" t="s">
        <v>8</v>
      </c>
      <c r="T303" s="25"/>
      <c r="U303" s="41">
        <v>288</v>
      </c>
      <c r="V303" s="41">
        <v>0</v>
      </c>
      <c r="W303" s="105"/>
      <c r="X303" s="67"/>
    </row>
    <row r="304" spans="1:24" x14ac:dyDescent="0.45">
      <c r="A304" s="38">
        <v>304</v>
      </c>
      <c r="B304" t="s">
        <v>1526</v>
      </c>
      <c r="C304" t="s">
        <v>1376</v>
      </c>
      <c r="D304" t="s">
        <v>146</v>
      </c>
      <c r="E304" t="s">
        <v>147</v>
      </c>
      <c r="F304" t="s">
        <v>1094</v>
      </c>
      <c r="G304" t="s">
        <v>1095</v>
      </c>
      <c r="H304" t="s">
        <v>140</v>
      </c>
      <c r="I304" t="s">
        <v>1096</v>
      </c>
      <c r="J304" t="s">
        <v>142</v>
      </c>
      <c r="K304" t="s">
        <v>1097</v>
      </c>
      <c r="L304" t="s">
        <v>1909</v>
      </c>
      <c r="M304" t="s">
        <v>1910</v>
      </c>
      <c r="N304" t="s">
        <v>1911</v>
      </c>
      <c r="P304" s="25">
        <v>152</v>
      </c>
      <c r="Q304" s="33">
        <v>177017</v>
      </c>
      <c r="R304" s="25">
        <v>0</v>
      </c>
      <c r="S304" s="24" t="s">
        <v>8</v>
      </c>
      <c r="T304" s="25"/>
      <c r="U304" s="41">
        <v>468</v>
      </c>
      <c r="V304" s="41">
        <v>2</v>
      </c>
      <c r="W304" s="105"/>
      <c r="X304" s="67"/>
    </row>
    <row r="305" spans="1:24" x14ac:dyDescent="0.45">
      <c r="A305" s="38">
        <v>305</v>
      </c>
      <c r="B305" t="s">
        <v>1527</v>
      </c>
      <c r="C305" t="s">
        <v>1528</v>
      </c>
      <c r="D305" t="s">
        <v>146</v>
      </c>
      <c r="E305" t="s">
        <v>147</v>
      </c>
      <c r="F305" t="s">
        <v>1529</v>
      </c>
      <c r="G305" t="s">
        <v>1530</v>
      </c>
      <c r="H305" t="s">
        <v>140</v>
      </c>
      <c r="I305" t="s">
        <v>1528</v>
      </c>
      <c r="J305" t="s">
        <v>142</v>
      </c>
      <c r="K305" t="s">
        <v>1531</v>
      </c>
      <c r="L305" t="s">
        <v>106</v>
      </c>
      <c r="M305" t="s">
        <v>107</v>
      </c>
      <c r="N305" t="s">
        <v>1920</v>
      </c>
      <c r="P305" s="25">
        <v>13</v>
      </c>
      <c r="Q305" s="33">
        <v>2330432</v>
      </c>
      <c r="R305" s="25">
        <v>21</v>
      </c>
      <c r="S305" s="24" t="s">
        <v>8</v>
      </c>
      <c r="T305" s="25"/>
      <c r="U305" s="41">
        <v>2148</v>
      </c>
      <c r="V305" s="41">
        <v>167</v>
      </c>
      <c r="W305" s="105"/>
      <c r="X305" s="67"/>
    </row>
    <row r="306" spans="1:24" x14ac:dyDescent="0.45">
      <c r="A306" s="38">
        <v>306</v>
      </c>
      <c r="B306" t="s">
        <v>1532</v>
      </c>
      <c r="C306" t="s">
        <v>1533</v>
      </c>
      <c r="D306" t="s">
        <v>146</v>
      </c>
      <c r="E306" t="s">
        <v>147</v>
      </c>
      <c r="F306" t="s">
        <v>1534</v>
      </c>
      <c r="G306" t="s">
        <v>1535</v>
      </c>
      <c r="H306" t="s">
        <v>140</v>
      </c>
      <c r="I306" t="s">
        <v>1533</v>
      </c>
      <c r="J306" t="s">
        <v>142</v>
      </c>
      <c r="K306" t="s">
        <v>1536</v>
      </c>
      <c r="L306" t="s">
        <v>1909</v>
      </c>
      <c r="M306" t="s">
        <v>1910</v>
      </c>
      <c r="N306" t="s">
        <v>1911</v>
      </c>
      <c r="P306" s="25">
        <v>0</v>
      </c>
      <c r="Q306" s="33">
        <v>937455</v>
      </c>
      <c r="R306" s="25">
        <v>0</v>
      </c>
      <c r="S306" s="24" t="s">
        <v>12</v>
      </c>
      <c r="T306" s="25"/>
      <c r="U306" s="41">
        <v>762</v>
      </c>
      <c r="V306" s="41">
        <v>5</v>
      </c>
      <c r="W306" s="105"/>
      <c r="X306" s="67"/>
    </row>
    <row r="307" spans="1:24" x14ac:dyDescent="0.45">
      <c r="A307" s="38">
        <v>307</v>
      </c>
      <c r="B307" t="s">
        <v>1537</v>
      </c>
      <c r="C307" t="s">
        <v>1538</v>
      </c>
      <c r="D307" t="s">
        <v>146</v>
      </c>
      <c r="E307" t="s">
        <v>147</v>
      </c>
      <c r="F307" t="s">
        <v>1539</v>
      </c>
      <c r="G307" t="s">
        <v>1540</v>
      </c>
      <c r="H307" t="s">
        <v>140</v>
      </c>
      <c r="I307" t="s">
        <v>1538</v>
      </c>
      <c r="J307" t="s">
        <v>142</v>
      </c>
      <c r="K307" t="s">
        <v>1541</v>
      </c>
      <c r="L307" t="s">
        <v>115</v>
      </c>
      <c r="M307" t="s">
        <v>116</v>
      </c>
      <c r="N307" t="s">
        <v>1913</v>
      </c>
      <c r="P307" s="25">
        <v>305</v>
      </c>
      <c r="Q307" s="33">
        <v>177018</v>
      </c>
      <c r="R307" s="25">
        <v>0</v>
      </c>
      <c r="S307" s="24" t="s">
        <v>12</v>
      </c>
      <c r="T307" s="25"/>
      <c r="U307" s="41">
        <v>63</v>
      </c>
      <c r="V307" s="41">
        <v>0</v>
      </c>
      <c r="W307" s="105"/>
      <c r="X307" s="67"/>
    </row>
    <row r="308" spans="1:24" x14ac:dyDescent="0.45">
      <c r="A308" s="38">
        <v>308</v>
      </c>
      <c r="B308" t="s">
        <v>1542</v>
      </c>
      <c r="C308" t="s">
        <v>1543</v>
      </c>
      <c r="D308" t="s">
        <v>136</v>
      </c>
      <c r="E308" t="s">
        <v>137</v>
      </c>
      <c r="F308" t="s">
        <v>2022</v>
      </c>
      <c r="G308" t="s">
        <v>1544</v>
      </c>
      <c r="H308" t="s">
        <v>140</v>
      </c>
      <c r="I308" t="s">
        <v>362</v>
      </c>
      <c r="J308" t="s">
        <v>142</v>
      </c>
      <c r="K308" t="s">
        <v>1545</v>
      </c>
      <c r="L308" t="s">
        <v>184</v>
      </c>
      <c r="M308" t="s">
        <v>185</v>
      </c>
      <c r="N308" t="s">
        <v>1914</v>
      </c>
      <c r="P308" s="25">
        <v>96</v>
      </c>
      <c r="Q308" s="33">
        <v>10329810</v>
      </c>
      <c r="R308" s="25">
        <v>27</v>
      </c>
      <c r="S308" s="24" t="s">
        <v>12</v>
      </c>
      <c r="T308" s="25"/>
      <c r="U308" s="41">
        <v>1595</v>
      </c>
      <c r="V308" s="41">
        <v>232</v>
      </c>
      <c r="W308" s="105"/>
      <c r="X308" s="67"/>
    </row>
    <row r="309" spans="1:24" x14ac:dyDescent="0.45">
      <c r="A309" s="38">
        <v>309</v>
      </c>
      <c r="B309" t="s">
        <v>1546</v>
      </c>
      <c r="C309" t="s">
        <v>1547</v>
      </c>
      <c r="D309" t="s">
        <v>136</v>
      </c>
      <c r="E309" t="s">
        <v>137</v>
      </c>
      <c r="F309" t="s">
        <v>2023</v>
      </c>
      <c r="G309" t="s">
        <v>1548</v>
      </c>
      <c r="H309" t="s">
        <v>140</v>
      </c>
      <c r="I309" t="s">
        <v>274</v>
      </c>
      <c r="J309" t="s">
        <v>142</v>
      </c>
      <c r="K309" t="s">
        <v>1549</v>
      </c>
      <c r="L309" t="s">
        <v>97</v>
      </c>
      <c r="M309" t="s">
        <v>98</v>
      </c>
      <c r="N309" t="s">
        <v>1912</v>
      </c>
      <c r="P309" s="25">
        <v>483</v>
      </c>
      <c r="Q309" s="33">
        <v>5779803</v>
      </c>
      <c r="R309" s="25">
        <v>0</v>
      </c>
      <c r="S309" s="24" t="s">
        <v>8</v>
      </c>
      <c r="T309" s="25"/>
      <c r="U309" s="41">
        <v>1573</v>
      </c>
      <c r="V309" s="41">
        <v>63</v>
      </c>
      <c r="W309" s="105"/>
      <c r="X309" s="67"/>
    </row>
    <row r="310" spans="1:24" x14ac:dyDescent="0.45">
      <c r="A310" s="38">
        <v>310</v>
      </c>
      <c r="B310" t="s">
        <v>1550</v>
      </c>
      <c r="C310" t="s">
        <v>306</v>
      </c>
      <c r="D310" t="s">
        <v>146</v>
      </c>
      <c r="E310" t="s">
        <v>147</v>
      </c>
      <c r="F310" t="s">
        <v>439</v>
      </c>
      <c r="G310" t="s">
        <v>1551</v>
      </c>
      <c r="H310" t="s">
        <v>140</v>
      </c>
      <c r="I310" t="s">
        <v>306</v>
      </c>
      <c r="J310" t="s">
        <v>142</v>
      </c>
      <c r="K310" t="s">
        <v>307</v>
      </c>
      <c r="L310" t="s">
        <v>1909</v>
      </c>
      <c r="M310" t="s">
        <v>1910</v>
      </c>
      <c r="N310" t="s">
        <v>1911</v>
      </c>
      <c r="P310" s="25">
        <v>21</v>
      </c>
      <c r="Q310" s="33">
        <v>9246186</v>
      </c>
      <c r="R310" s="25">
        <v>139</v>
      </c>
      <c r="S310" s="24" t="s">
        <v>8</v>
      </c>
      <c r="T310" s="25"/>
      <c r="U310" s="41">
        <v>3694</v>
      </c>
      <c r="V310" s="41">
        <v>520</v>
      </c>
      <c r="W310" s="105"/>
      <c r="X310" s="67"/>
    </row>
    <row r="311" spans="1:24" x14ac:dyDescent="0.45">
      <c r="A311" s="38">
        <v>311</v>
      </c>
      <c r="B311" t="s">
        <v>1552</v>
      </c>
      <c r="C311" t="s">
        <v>1553</v>
      </c>
      <c r="D311" t="s">
        <v>136</v>
      </c>
      <c r="E311" t="s">
        <v>137</v>
      </c>
      <c r="F311" t="s">
        <v>1554</v>
      </c>
      <c r="G311" t="s">
        <v>1555</v>
      </c>
      <c r="H311" t="s">
        <v>1556</v>
      </c>
      <c r="I311" t="s">
        <v>306</v>
      </c>
      <c r="J311" t="s">
        <v>142</v>
      </c>
      <c r="K311" t="s">
        <v>307</v>
      </c>
      <c r="L311" t="s">
        <v>1909</v>
      </c>
      <c r="M311" t="s">
        <v>1910</v>
      </c>
      <c r="N311" t="s">
        <v>1911</v>
      </c>
      <c r="P311" s="25">
        <v>30</v>
      </c>
      <c r="Q311" s="33">
        <v>903271</v>
      </c>
      <c r="R311" s="25">
        <v>0</v>
      </c>
      <c r="S311" s="24" t="s">
        <v>8</v>
      </c>
      <c r="T311" s="25"/>
      <c r="U311" s="41">
        <v>492</v>
      </c>
      <c r="V311" s="41">
        <v>15</v>
      </c>
      <c r="W311" s="105"/>
      <c r="X311" s="67"/>
    </row>
    <row r="312" spans="1:24" x14ac:dyDescent="0.45">
      <c r="A312" s="38">
        <v>312</v>
      </c>
      <c r="B312" t="s">
        <v>1557</v>
      </c>
      <c r="C312" t="s">
        <v>1558</v>
      </c>
      <c r="D312" t="s">
        <v>146</v>
      </c>
      <c r="E312" t="s">
        <v>147</v>
      </c>
      <c r="F312" t="s">
        <v>1559</v>
      </c>
      <c r="G312" t="s">
        <v>1560</v>
      </c>
      <c r="H312" t="s">
        <v>140</v>
      </c>
      <c r="I312" t="s">
        <v>1558</v>
      </c>
      <c r="J312" t="s">
        <v>142</v>
      </c>
      <c r="K312" t="s">
        <v>1561</v>
      </c>
      <c r="L312" t="s">
        <v>109</v>
      </c>
      <c r="M312" t="s">
        <v>110</v>
      </c>
      <c r="N312" t="s">
        <v>1922</v>
      </c>
      <c r="P312" s="25">
        <v>168</v>
      </c>
      <c r="Q312" s="33">
        <v>2441099</v>
      </c>
      <c r="R312" s="25">
        <v>8</v>
      </c>
      <c r="S312" s="24" t="s">
        <v>8</v>
      </c>
      <c r="T312" s="25"/>
      <c r="U312" s="41">
        <v>2287</v>
      </c>
      <c r="V312" s="41">
        <v>32</v>
      </c>
      <c r="W312" s="105"/>
      <c r="X312" s="67"/>
    </row>
    <row r="313" spans="1:24" x14ac:dyDescent="0.45">
      <c r="A313" s="38">
        <v>313</v>
      </c>
      <c r="B313" t="s">
        <v>1562</v>
      </c>
      <c r="C313" t="s">
        <v>1442</v>
      </c>
      <c r="D313" t="s">
        <v>146</v>
      </c>
      <c r="E313" t="s">
        <v>147</v>
      </c>
      <c r="F313" t="s">
        <v>1563</v>
      </c>
      <c r="G313" t="s">
        <v>1564</v>
      </c>
      <c r="H313" t="s">
        <v>140</v>
      </c>
      <c r="I313" t="s">
        <v>1442</v>
      </c>
      <c r="J313" t="s">
        <v>142</v>
      </c>
      <c r="K313" t="s">
        <v>1443</v>
      </c>
      <c r="L313" t="s">
        <v>100</v>
      </c>
      <c r="M313" t="s">
        <v>101</v>
      </c>
      <c r="N313" t="s">
        <v>1921</v>
      </c>
      <c r="P313" s="25">
        <v>0</v>
      </c>
      <c r="Q313" s="33">
        <v>3378724</v>
      </c>
      <c r="R313" s="25">
        <v>11</v>
      </c>
      <c r="S313" s="24" t="s">
        <v>12</v>
      </c>
      <c r="T313" s="25"/>
      <c r="U313" s="41">
        <v>2395</v>
      </c>
      <c r="V313" s="41">
        <v>156</v>
      </c>
      <c r="W313" s="105"/>
      <c r="X313" s="67"/>
    </row>
    <row r="314" spans="1:24" x14ac:dyDescent="0.45">
      <c r="A314" s="38">
        <v>314</v>
      </c>
      <c r="B314" t="s">
        <v>1565</v>
      </c>
      <c r="C314" t="s">
        <v>1566</v>
      </c>
      <c r="D314" t="s">
        <v>146</v>
      </c>
      <c r="E314" t="s">
        <v>147</v>
      </c>
      <c r="F314" t="s">
        <v>1539</v>
      </c>
      <c r="G314" t="s">
        <v>1567</v>
      </c>
      <c r="H314" t="s">
        <v>140</v>
      </c>
      <c r="I314" t="s">
        <v>1566</v>
      </c>
      <c r="J314" t="s">
        <v>142</v>
      </c>
      <c r="K314" t="s">
        <v>1568</v>
      </c>
      <c r="L314" t="s">
        <v>115</v>
      </c>
      <c r="M314" t="s">
        <v>116</v>
      </c>
      <c r="N314" t="s">
        <v>1913</v>
      </c>
      <c r="P314" s="25">
        <v>13</v>
      </c>
      <c r="Q314" s="33">
        <v>177018</v>
      </c>
      <c r="R314" s="25">
        <v>0</v>
      </c>
      <c r="S314" s="24" t="s">
        <v>8</v>
      </c>
      <c r="T314" s="25"/>
      <c r="U314" s="41">
        <v>41</v>
      </c>
      <c r="V314" s="41">
        <v>0</v>
      </c>
      <c r="W314" s="105"/>
      <c r="X314" s="67"/>
    </row>
    <row r="315" spans="1:24" x14ac:dyDescent="0.45">
      <c r="A315" s="38">
        <v>315</v>
      </c>
      <c r="B315" t="s">
        <v>1569</v>
      </c>
      <c r="C315" t="s">
        <v>1570</v>
      </c>
      <c r="D315" t="s">
        <v>146</v>
      </c>
      <c r="E315" t="s">
        <v>147</v>
      </c>
      <c r="F315" t="s">
        <v>1571</v>
      </c>
      <c r="G315" t="s">
        <v>1572</v>
      </c>
      <c r="H315" t="s">
        <v>140</v>
      </c>
      <c r="I315" t="s">
        <v>1570</v>
      </c>
      <c r="J315" t="s">
        <v>142</v>
      </c>
      <c r="K315" t="s">
        <v>1573</v>
      </c>
      <c r="L315" t="s">
        <v>97</v>
      </c>
      <c r="M315" t="s">
        <v>98</v>
      </c>
      <c r="N315" t="s">
        <v>1912</v>
      </c>
      <c r="P315" s="25">
        <v>66</v>
      </c>
      <c r="Q315" s="33">
        <v>609334</v>
      </c>
      <c r="R315" s="25">
        <v>5</v>
      </c>
      <c r="S315" s="24" t="s">
        <v>8</v>
      </c>
      <c r="T315" s="25"/>
      <c r="U315" s="41">
        <v>2807</v>
      </c>
      <c r="V315" s="41">
        <v>9</v>
      </c>
      <c r="W315" s="105"/>
      <c r="X315" s="67"/>
    </row>
    <row r="316" spans="1:24" x14ac:dyDescent="0.45">
      <c r="A316" s="38">
        <v>316</v>
      </c>
      <c r="B316" t="s">
        <v>1574</v>
      </c>
      <c r="C316" t="s">
        <v>1575</v>
      </c>
      <c r="D316" t="s">
        <v>146</v>
      </c>
      <c r="E316" t="s">
        <v>147</v>
      </c>
      <c r="F316" t="s">
        <v>1576</v>
      </c>
      <c r="G316" t="s">
        <v>1577</v>
      </c>
      <c r="H316" t="s">
        <v>140</v>
      </c>
      <c r="I316" t="s">
        <v>1575</v>
      </c>
      <c r="J316" t="s">
        <v>142</v>
      </c>
      <c r="K316" t="s">
        <v>1578</v>
      </c>
      <c r="L316" t="s">
        <v>106</v>
      </c>
      <c r="M316" t="s">
        <v>107</v>
      </c>
      <c r="N316" t="s">
        <v>1920</v>
      </c>
      <c r="P316" s="25">
        <v>180</v>
      </c>
      <c r="Q316" s="33">
        <v>1475536</v>
      </c>
      <c r="R316" s="25">
        <v>11</v>
      </c>
      <c r="S316" s="24" t="s">
        <v>12</v>
      </c>
      <c r="T316" s="25"/>
      <c r="U316" s="41">
        <v>2010</v>
      </c>
      <c r="V316" s="41">
        <v>53</v>
      </c>
      <c r="W316" s="105"/>
      <c r="X316" s="67"/>
    </row>
    <row r="317" spans="1:24" x14ac:dyDescent="0.45">
      <c r="A317" s="38">
        <v>317</v>
      </c>
      <c r="B317" t="s">
        <v>1582</v>
      </c>
      <c r="C317" t="s">
        <v>1583</v>
      </c>
      <c r="D317" t="s">
        <v>146</v>
      </c>
      <c r="E317" t="s">
        <v>147</v>
      </c>
      <c r="F317" t="s">
        <v>1584</v>
      </c>
      <c r="G317" t="s">
        <v>1585</v>
      </c>
      <c r="H317" t="s">
        <v>140</v>
      </c>
      <c r="I317" t="s">
        <v>1583</v>
      </c>
      <c r="J317" t="s">
        <v>142</v>
      </c>
      <c r="K317" t="s">
        <v>1586</v>
      </c>
      <c r="L317" t="s">
        <v>1909</v>
      </c>
      <c r="M317" t="s">
        <v>1910</v>
      </c>
      <c r="N317" t="s">
        <v>1911</v>
      </c>
      <c r="P317" s="25">
        <v>145</v>
      </c>
      <c r="Q317" s="33">
        <v>535822</v>
      </c>
      <c r="R317" s="25">
        <v>3</v>
      </c>
      <c r="S317" s="24" t="s">
        <v>8</v>
      </c>
      <c r="T317" s="25"/>
      <c r="U317" s="41">
        <v>3490</v>
      </c>
      <c r="V317" s="41">
        <v>110</v>
      </c>
      <c r="W317" s="105"/>
      <c r="X317" s="67"/>
    </row>
    <row r="318" spans="1:24" x14ac:dyDescent="0.45">
      <c r="A318" s="38">
        <v>318</v>
      </c>
      <c r="B318" t="s">
        <v>1587</v>
      </c>
      <c r="C318" t="s">
        <v>1588</v>
      </c>
      <c r="D318" t="s">
        <v>146</v>
      </c>
      <c r="E318" t="s">
        <v>147</v>
      </c>
      <c r="F318" t="s">
        <v>1589</v>
      </c>
      <c r="G318" t="s">
        <v>1590</v>
      </c>
      <c r="H318" t="s">
        <v>140</v>
      </c>
      <c r="I318" t="s">
        <v>338</v>
      </c>
      <c r="J318" t="s">
        <v>142</v>
      </c>
      <c r="K318" t="s">
        <v>341</v>
      </c>
      <c r="L318" t="s">
        <v>1915</v>
      </c>
      <c r="M318" t="s">
        <v>1916</v>
      </c>
      <c r="N318" t="s">
        <v>1917</v>
      </c>
      <c r="P318" s="25">
        <v>1</v>
      </c>
      <c r="Q318" s="33">
        <v>718096</v>
      </c>
      <c r="R318" s="25">
        <v>10</v>
      </c>
      <c r="S318" s="24" t="s">
        <v>8</v>
      </c>
      <c r="T318" s="25"/>
      <c r="U318" s="41">
        <v>1300</v>
      </c>
      <c r="V318" s="41">
        <v>1</v>
      </c>
      <c r="W318" s="105"/>
      <c r="X318" s="67"/>
    </row>
    <row r="319" spans="1:24" x14ac:dyDescent="0.45">
      <c r="A319" s="38">
        <v>319</v>
      </c>
      <c r="B319" t="s">
        <v>1591</v>
      </c>
      <c r="C319" t="s">
        <v>1592</v>
      </c>
      <c r="D319" t="s">
        <v>146</v>
      </c>
      <c r="E319" t="s">
        <v>147</v>
      </c>
      <c r="F319" t="s">
        <v>604</v>
      </c>
      <c r="G319" t="s">
        <v>605</v>
      </c>
      <c r="H319" t="s">
        <v>140</v>
      </c>
      <c r="I319" t="s">
        <v>603</v>
      </c>
      <c r="J319" t="s">
        <v>142</v>
      </c>
      <c r="K319" t="s">
        <v>606</v>
      </c>
      <c r="L319" t="s">
        <v>100</v>
      </c>
      <c r="M319" t="s">
        <v>101</v>
      </c>
      <c r="N319" t="s">
        <v>1921</v>
      </c>
      <c r="P319" s="25">
        <v>11</v>
      </c>
      <c r="Q319" s="33">
        <v>170448</v>
      </c>
      <c r="R319" s="25">
        <v>0</v>
      </c>
      <c r="S319" s="24" t="s">
        <v>12</v>
      </c>
      <c r="T319" s="25"/>
      <c r="U319" s="41">
        <v>378</v>
      </c>
      <c r="V319" s="41">
        <v>11</v>
      </c>
      <c r="W319" s="105"/>
      <c r="X319" s="67"/>
    </row>
    <row r="320" spans="1:24" x14ac:dyDescent="0.45">
      <c r="A320" s="38">
        <v>320</v>
      </c>
      <c r="B320" t="s">
        <v>1593</v>
      </c>
      <c r="C320" t="s">
        <v>1594</v>
      </c>
      <c r="D320" t="s">
        <v>146</v>
      </c>
      <c r="E320" t="s">
        <v>147</v>
      </c>
      <c r="F320" t="s">
        <v>1595</v>
      </c>
      <c r="G320" t="s">
        <v>1596</v>
      </c>
      <c r="H320" t="s">
        <v>140</v>
      </c>
      <c r="I320" t="s">
        <v>1594</v>
      </c>
      <c r="J320" t="s">
        <v>142</v>
      </c>
      <c r="K320" t="s">
        <v>1597</v>
      </c>
      <c r="L320" t="s">
        <v>112</v>
      </c>
      <c r="M320" t="s">
        <v>1918</v>
      </c>
      <c r="N320" t="s">
        <v>1919</v>
      </c>
      <c r="P320" s="25">
        <v>169</v>
      </c>
      <c r="Q320" s="33">
        <v>1229980</v>
      </c>
      <c r="R320" s="25">
        <v>16</v>
      </c>
      <c r="S320" s="24" t="s">
        <v>8</v>
      </c>
      <c r="T320" s="25"/>
      <c r="U320" s="41">
        <v>5906</v>
      </c>
      <c r="V320" s="41">
        <v>158</v>
      </c>
      <c r="W320" s="105"/>
      <c r="X320" s="67"/>
    </row>
    <row r="321" spans="1:24" x14ac:dyDescent="0.45">
      <c r="A321" s="38">
        <v>321</v>
      </c>
      <c r="B321" t="s">
        <v>1598</v>
      </c>
      <c r="C321" t="s">
        <v>1599</v>
      </c>
      <c r="D321" t="s">
        <v>146</v>
      </c>
      <c r="E321" t="s">
        <v>147</v>
      </c>
      <c r="F321" t="s">
        <v>1989</v>
      </c>
      <c r="G321" t="s">
        <v>666</v>
      </c>
      <c r="H321" t="s">
        <v>140</v>
      </c>
      <c r="I321" t="s">
        <v>665</v>
      </c>
      <c r="J321" t="s">
        <v>142</v>
      </c>
      <c r="K321" t="s">
        <v>667</v>
      </c>
      <c r="L321" t="s">
        <v>184</v>
      </c>
      <c r="M321" t="s">
        <v>185</v>
      </c>
      <c r="N321" t="s">
        <v>1914</v>
      </c>
      <c r="P321" s="25">
        <v>1</v>
      </c>
      <c r="Q321" s="33">
        <v>177018</v>
      </c>
      <c r="R321" s="25">
        <v>0</v>
      </c>
      <c r="S321" s="24" t="s">
        <v>12</v>
      </c>
      <c r="T321" s="25"/>
      <c r="U321" s="41">
        <v>102</v>
      </c>
      <c r="V321" s="41">
        <v>0</v>
      </c>
      <c r="W321" s="105"/>
      <c r="X321" s="67"/>
    </row>
    <row r="322" spans="1:24" x14ac:dyDescent="0.45">
      <c r="A322" s="38">
        <v>322</v>
      </c>
      <c r="B322" t="s">
        <v>1600</v>
      </c>
      <c r="C322" t="s">
        <v>1601</v>
      </c>
      <c r="D322" t="s">
        <v>146</v>
      </c>
      <c r="E322" t="s">
        <v>147</v>
      </c>
      <c r="F322" t="s">
        <v>1995</v>
      </c>
      <c r="G322" t="s">
        <v>832</v>
      </c>
      <c r="H322" t="s">
        <v>140</v>
      </c>
      <c r="I322" t="s">
        <v>833</v>
      </c>
      <c r="J322" t="s">
        <v>142</v>
      </c>
      <c r="K322" t="s">
        <v>834</v>
      </c>
      <c r="L322" t="s">
        <v>184</v>
      </c>
      <c r="M322" t="s">
        <v>185</v>
      </c>
      <c r="N322" t="s">
        <v>1914</v>
      </c>
      <c r="P322" s="25">
        <v>10</v>
      </c>
      <c r="Q322" s="33">
        <v>449514</v>
      </c>
      <c r="R322" s="25">
        <v>6</v>
      </c>
      <c r="S322" s="24" t="s">
        <v>8</v>
      </c>
      <c r="T322" s="25"/>
      <c r="U322" s="41">
        <v>1586</v>
      </c>
      <c r="V322" s="41">
        <v>17</v>
      </c>
      <c r="W322" s="105"/>
      <c r="X322" s="67"/>
    </row>
    <row r="323" spans="1:24" x14ac:dyDescent="0.45">
      <c r="A323" s="38">
        <v>323</v>
      </c>
      <c r="B323" t="s">
        <v>1602</v>
      </c>
      <c r="C323" t="s">
        <v>1603</v>
      </c>
      <c r="D323" t="s">
        <v>136</v>
      </c>
      <c r="E323" t="s">
        <v>137</v>
      </c>
      <c r="F323" t="s">
        <v>2024</v>
      </c>
      <c r="G323" t="s">
        <v>1604</v>
      </c>
      <c r="H323" t="s">
        <v>140</v>
      </c>
      <c r="I323" t="s">
        <v>708</v>
      </c>
      <c r="J323" t="s">
        <v>142</v>
      </c>
      <c r="K323" t="s">
        <v>711</v>
      </c>
      <c r="L323" t="s">
        <v>184</v>
      </c>
      <c r="M323" t="s">
        <v>185</v>
      </c>
      <c r="N323" t="s">
        <v>1914</v>
      </c>
      <c r="P323" s="25">
        <v>4</v>
      </c>
      <c r="Q323" s="33">
        <v>715749</v>
      </c>
      <c r="R323" s="25">
        <v>10</v>
      </c>
      <c r="S323" s="24" t="s">
        <v>12</v>
      </c>
      <c r="T323" s="25"/>
      <c r="U323" s="41">
        <v>368</v>
      </c>
      <c r="V323" s="41">
        <v>11</v>
      </c>
      <c r="W323" s="105"/>
      <c r="X323" s="67"/>
    </row>
    <row r="324" spans="1:24" x14ac:dyDescent="0.45">
      <c r="A324" s="38">
        <v>324</v>
      </c>
      <c r="B324" t="s">
        <v>1605</v>
      </c>
      <c r="C324" t="s">
        <v>1606</v>
      </c>
      <c r="D324" t="s">
        <v>146</v>
      </c>
      <c r="E324" t="s">
        <v>147</v>
      </c>
      <c r="F324" t="s">
        <v>1607</v>
      </c>
      <c r="G324" t="s">
        <v>1608</v>
      </c>
      <c r="H324" t="s">
        <v>140</v>
      </c>
      <c r="I324" t="s">
        <v>1606</v>
      </c>
      <c r="J324" t="s">
        <v>142</v>
      </c>
      <c r="K324" t="s">
        <v>1609</v>
      </c>
      <c r="L324" t="s">
        <v>112</v>
      </c>
      <c r="M324" t="s">
        <v>1918</v>
      </c>
      <c r="N324" t="s">
        <v>1919</v>
      </c>
      <c r="P324" s="25">
        <v>17</v>
      </c>
      <c r="Q324" s="33">
        <v>1483290</v>
      </c>
      <c r="R324" s="25">
        <v>2</v>
      </c>
      <c r="S324" s="24" t="s">
        <v>8</v>
      </c>
      <c r="T324" s="25"/>
      <c r="U324" s="41">
        <v>1587</v>
      </c>
      <c r="V324" s="41">
        <v>16</v>
      </c>
      <c r="W324" s="105"/>
      <c r="X324" s="67"/>
    </row>
    <row r="325" spans="1:24" x14ac:dyDescent="0.45">
      <c r="A325" s="38">
        <v>325</v>
      </c>
      <c r="B325" t="s">
        <v>1610</v>
      </c>
      <c r="C325" t="s">
        <v>1611</v>
      </c>
      <c r="D325" t="s">
        <v>146</v>
      </c>
      <c r="E325" t="s">
        <v>147</v>
      </c>
      <c r="F325" t="s">
        <v>1607</v>
      </c>
      <c r="G325" t="s">
        <v>1612</v>
      </c>
      <c r="H325" t="s">
        <v>140</v>
      </c>
      <c r="I325" t="s">
        <v>1606</v>
      </c>
      <c r="J325" t="s">
        <v>142</v>
      </c>
      <c r="K325" t="s">
        <v>1609</v>
      </c>
      <c r="L325" t="s">
        <v>112</v>
      </c>
      <c r="M325" t="s">
        <v>1918</v>
      </c>
      <c r="N325" t="s">
        <v>1919</v>
      </c>
      <c r="P325" s="25">
        <v>2</v>
      </c>
      <c r="Q325" s="33">
        <v>266623</v>
      </c>
      <c r="R325" s="25">
        <v>2</v>
      </c>
      <c r="S325" s="24" t="s">
        <v>8</v>
      </c>
      <c r="T325" s="25"/>
      <c r="U325" s="41">
        <v>1010</v>
      </c>
      <c r="V325" s="41">
        <v>1</v>
      </c>
      <c r="W325" s="105"/>
      <c r="X325" s="67"/>
    </row>
    <row r="326" spans="1:24" x14ac:dyDescent="0.45">
      <c r="A326" s="38">
        <v>326</v>
      </c>
      <c r="B326" t="s">
        <v>1613</v>
      </c>
      <c r="C326" t="s">
        <v>1614</v>
      </c>
      <c r="D326" t="s">
        <v>146</v>
      </c>
      <c r="E326" t="s">
        <v>147</v>
      </c>
      <c r="F326" t="s">
        <v>1615</v>
      </c>
      <c r="G326" t="s">
        <v>1616</v>
      </c>
      <c r="H326" t="s">
        <v>140</v>
      </c>
      <c r="I326" t="s">
        <v>1614</v>
      </c>
      <c r="J326" t="s">
        <v>142</v>
      </c>
      <c r="K326" t="s">
        <v>1617</v>
      </c>
      <c r="L326" t="s">
        <v>1909</v>
      </c>
      <c r="M326" t="s">
        <v>1910</v>
      </c>
      <c r="N326" t="s">
        <v>1911</v>
      </c>
      <c r="P326" s="25">
        <v>930</v>
      </c>
      <c r="Q326" s="33">
        <v>8316741</v>
      </c>
      <c r="R326" s="25">
        <v>68</v>
      </c>
      <c r="S326" s="24" t="s">
        <v>8</v>
      </c>
      <c r="T326" s="25"/>
      <c r="U326" s="41">
        <v>4440</v>
      </c>
      <c r="V326" s="41">
        <v>851</v>
      </c>
      <c r="W326" s="105"/>
      <c r="X326" s="67"/>
    </row>
    <row r="327" spans="1:24" x14ac:dyDescent="0.45">
      <c r="A327" s="38">
        <v>327</v>
      </c>
      <c r="B327" t="s">
        <v>1618</v>
      </c>
      <c r="C327" t="s">
        <v>1458</v>
      </c>
      <c r="D327" t="s">
        <v>146</v>
      </c>
      <c r="E327" t="s">
        <v>147</v>
      </c>
      <c r="F327" t="s">
        <v>2025</v>
      </c>
      <c r="G327" t="s">
        <v>1619</v>
      </c>
      <c r="H327" t="s">
        <v>140</v>
      </c>
      <c r="I327" t="s">
        <v>1458</v>
      </c>
      <c r="J327" t="s">
        <v>142</v>
      </c>
      <c r="K327" t="s">
        <v>1459</v>
      </c>
      <c r="L327" t="s">
        <v>184</v>
      </c>
      <c r="M327" t="s">
        <v>185</v>
      </c>
      <c r="N327" t="s">
        <v>1914</v>
      </c>
      <c r="P327" s="25">
        <v>78</v>
      </c>
      <c r="Q327" s="33">
        <v>1591388</v>
      </c>
      <c r="R327" s="25">
        <v>16</v>
      </c>
      <c r="S327" s="24" t="s">
        <v>8</v>
      </c>
      <c r="T327" s="25"/>
      <c r="U327" s="41">
        <v>1703</v>
      </c>
      <c r="V327" s="41">
        <v>78</v>
      </c>
      <c r="W327" s="105"/>
      <c r="X327" s="67"/>
    </row>
    <row r="328" spans="1:24" x14ac:dyDescent="0.45">
      <c r="A328" s="38">
        <v>328</v>
      </c>
      <c r="B328" t="s">
        <v>1620</v>
      </c>
      <c r="C328" t="s">
        <v>1621</v>
      </c>
      <c r="D328" t="s">
        <v>146</v>
      </c>
      <c r="E328" t="s">
        <v>147</v>
      </c>
      <c r="F328" t="s">
        <v>1622</v>
      </c>
      <c r="G328" t="s">
        <v>1623</v>
      </c>
      <c r="H328" t="s">
        <v>140</v>
      </c>
      <c r="I328" t="s">
        <v>510</v>
      </c>
      <c r="J328" t="s">
        <v>142</v>
      </c>
      <c r="K328" t="s">
        <v>736</v>
      </c>
      <c r="L328" t="s">
        <v>112</v>
      </c>
      <c r="M328" t="s">
        <v>1918</v>
      </c>
      <c r="N328" t="s">
        <v>1919</v>
      </c>
      <c r="P328" s="25">
        <v>102</v>
      </c>
      <c r="Q328" s="33">
        <v>1553464</v>
      </c>
      <c r="R328" s="25">
        <v>1</v>
      </c>
      <c r="S328" s="24" t="s">
        <v>12</v>
      </c>
      <c r="T328" s="25"/>
      <c r="U328" s="41">
        <v>807</v>
      </c>
      <c r="V328" s="41">
        <v>143</v>
      </c>
      <c r="W328" s="105"/>
      <c r="X328" s="67"/>
    </row>
    <row r="329" spans="1:24" x14ac:dyDescent="0.45">
      <c r="A329" s="38">
        <v>329</v>
      </c>
      <c r="B329" t="s">
        <v>1624</v>
      </c>
      <c r="C329" t="s">
        <v>1625</v>
      </c>
      <c r="D329" t="s">
        <v>136</v>
      </c>
      <c r="E329" t="s">
        <v>137</v>
      </c>
      <c r="F329" t="s">
        <v>1626</v>
      </c>
      <c r="G329" t="s">
        <v>1627</v>
      </c>
      <c r="H329" t="s">
        <v>140</v>
      </c>
      <c r="I329" t="s">
        <v>1360</v>
      </c>
      <c r="J329" t="s">
        <v>142</v>
      </c>
      <c r="K329" t="s">
        <v>1363</v>
      </c>
      <c r="L329" t="s">
        <v>115</v>
      </c>
      <c r="M329" t="s">
        <v>116</v>
      </c>
      <c r="N329" t="s">
        <v>1913</v>
      </c>
      <c r="P329" s="25">
        <v>141</v>
      </c>
      <c r="Q329" s="33">
        <v>781046</v>
      </c>
      <c r="R329" s="25">
        <v>1</v>
      </c>
      <c r="S329" s="24" t="s">
        <v>12</v>
      </c>
      <c r="T329" s="25"/>
      <c r="U329" s="41">
        <v>1006</v>
      </c>
      <c r="V329" s="41">
        <v>117</v>
      </c>
      <c r="W329" s="105"/>
      <c r="X329" s="67"/>
    </row>
    <row r="330" spans="1:24" x14ac:dyDescent="0.45">
      <c r="A330" s="38">
        <v>330</v>
      </c>
      <c r="B330" t="s">
        <v>1628</v>
      </c>
      <c r="C330" t="s">
        <v>1629</v>
      </c>
      <c r="D330" t="s">
        <v>146</v>
      </c>
      <c r="E330" t="s">
        <v>147</v>
      </c>
      <c r="F330" t="s">
        <v>1630</v>
      </c>
      <c r="G330" t="s">
        <v>1631</v>
      </c>
      <c r="H330" t="s">
        <v>140</v>
      </c>
      <c r="I330" t="s">
        <v>862</v>
      </c>
      <c r="J330" t="s">
        <v>142</v>
      </c>
      <c r="K330" t="s">
        <v>865</v>
      </c>
      <c r="L330" t="s">
        <v>100</v>
      </c>
      <c r="M330" t="s">
        <v>101</v>
      </c>
      <c r="N330" t="s">
        <v>1921</v>
      </c>
      <c r="P330" s="25">
        <v>3</v>
      </c>
      <c r="Q330" s="33">
        <v>484837</v>
      </c>
      <c r="R330" s="25">
        <v>1</v>
      </c>
      <c r="S330" s="24" t="s">
        <v>8</v>
      </c>
      <c r="T330" s="25"/>
      <c r="U330" s="41">
        <v>639</v>
      </c>
      <c r="V330" s="41">
        <v>5</v>
      </c>
      <c r="W330" s="105"/>
      <c r="X330" s="67"/>
    </row>
    <row r="331" spans="1:24" x14ac:dyDescent="0.45">
      <c r="A331" s="38">
        <v>331</v>
      </c>
      <c r="B331" t="s">
        <v>1632</v>
      </c>
      <c r="C331" t="s">
        <v>1633</v>
      </c>
      <c r="D331" t="s">
        <v>146</v>
      </c>
      <c r="E331" t="s">
        <v>147</v>
      </c>
      <c r="F331" t="s">
        <v>502</v>
      </c>
      <c r="G331" t="s">
        <v>859</v>
      </c>
      <c r="H331" t="s">
        <v>140</v>
      </c>
      <c r="I331" t="s">
        <v>860</v>
      </c>
      <c r="J331" t="s">
        <v>142</v>
      </c>
      <c r="K331" t="s">
        <v>646</v>
      </c>
      <c r="L331" t="s">
        <v>184</v>
      </c>
      <c r="M331" t="s">
        <v>185</v>
      </c>
      <c r="N331" t="s">
        <v>1914</v>
      </c>
      <c r="P331" s="25">
        <v>10</v>
      </c>
      <c r="Q331" s="33">
        <v>244103</v>
      </c>
      <c r="R331" s="25">
        <v>0</v>
      </c>
      <c r="S331" s="24" t="s">
        <v>8</v>
      </c>
      <c r="T331" s="25"/>
      <c r="U331" s="41">
        <v>424</v>
      </c>
      <c r="V331" s="41">
        <v>8</v>
      </c>
      <c r="W331" s="105"/>
      <c r="X331" s="67"/>
    </row>
    <row r="332" spans="1:24" x14ac:dyDescent="0.45">
      <c r="A332" s="38">
        <v>332</v>
      </c>
      <c r="B332" t="s">
        <v>1634</v>
      </c>
      <c r="C332" t="s">
        <v>1334</v>
      </c>
      <c r="D332" t="s">
        <v>146</v>
      </c>
      <c r="E332" t="s">
        <v>147</v>
      </c>
      <c r="F332" t="s">
        <v>2012</v>
      </c>
      <c r="G332" t="s">
        <v>1333</v>
      </c>
      <c r="H332" t="s">
        <v>140</v>
      </c>
      <c r="I332" t="s">
        <v>1334</v>
      </c>
      <c r="J332" t="s">
        <v>142</v>
      </c>
      <c r="K332" t="s">
        <v>1335</v>
      </c>
      <c r="L332" t="s">
        <v>100</v>
      </c>
      <c r="M332" t="s">
        <v>101</v>
      </c>
      <c r="N332" t="s">
        <v>1921</v>
      </c>
      <c r="P332" s="25">
        <v>76</v>
      </c>
      <c r="Q332" s="33">
        <v>281464</v>
      </c>
      <c r="R332" s="25">
        <v>0</v>
      </c>
      <c r="S332" s="24" t="s">
        <v>8</v>
      </c>
      <c r="T332" s="25"/>
      <c r="U332" s="41">
        <v>1147</v>
      </c>
      <c r="V332" s="41">
        <v>74</v>
      </c>
      <c r="W332" s="105"/>
      <c r="X332" s="67"/>
    </row>
    <row r="333" spans="1:24" x14ac:dyDescent="0.45">
      <c r="A333" s="38">
        <v>333</v>
      </c>
      <c r="B333" t="s">
        <v>1635</v>
      </c>
      <c r="C333" t="s">
        <v>1636</v>
      </c>
      <c r="D333" t="s">
        <v>146</v>
      </c>
      <c r="E333" t="s">
        <v>147</v>
      </c>
      <c r="F333" t="s">
        <v>1637</v>
      </c>
      <c r="G333" t="s">
        <v>1638</v>
      </c>
      <c r="H333" t="s">
        <v>140</v>
      </c>
      <c r="I333" t="s">
        <v>1636</v>
      </c>
      <c r="J333" t="s">
        <v>142</v>
      </c>
      <c r="K333" t="s">
        <v>1639</v>
      </c>
      <c r="L333" t="s">
        <v>106</v>
      </c>
      <c r="M333" t="s">
        <v>107</v>
      </c>
      <c r="N333" t="s">
        <v>1920</v>
      </c>
      <c r="P333" s="25">
        <v>444</v>
      </c>
      <c r="Q333" s="33">
        <v>6499629</v>
      </c>
      <c r="R333" s="25">
        <v>62</v>
      </c>
      <c r="S333" s="24" t="s">
        <v>8</v>
      </c>
      <c r="T333" s="25"/>
      <c r="U333" s="41">
        <v>1822</v>
      </c>
      <c r="V333" s="41">
        <v>367</v>
      </c>
      <c r="W333" s="105"/>
      <c r="X333" s="67"/>
    </row>
    <row r="334" spans="1:24" x14ac:dyDescent="0.45">
      <c r="A334" s="38">
        <v>334</v>
      </c>
      <c r="B334" t="s">
        <v>1640</v>
      </c>
      <c r="C334" t="s">
        <v>1641</v>
      </c>
      <c r="D334" t="s">
        <v>146</v>
      </c>
      <c r="E334" t="s">
        <v>147</v>
      </c>
      <c r="F334" t="s">
        <v>1642</v>
      </c>
      <c r="G334" t="s">
        <v>1643</v>
      </c>
      <c r="H334" t="s">
        <v>140</v>
      </c>
      <c r="I334" t="s">
        <v>1644</v>
      </c>
      <c r="J334" t="s">
        <v>142</v>
      </c>
      <c r="K334" t="s">
        <v>1645</v>
      </c>
      <c r="L334" t="s">
        <v>109</v>
      </c>
      <c r="M334" t="s">
        <v>110</v>
      </c>
      <c r="N334" t="s">
        <v>1922</v>
      </c>
      <c r="P334" s="25">
        <v>15</v>
      </c>
      <c r="Q334" s="33">
        <v>1771710</v>
      </c>
      <c r="R334" s="25">
        <v>10</v>
      </c>
      <c r="S334" s="24" t="s">
        <v>12</v>
      </c>
      <c r="T334" s="25"/>
      <c r="U334" s="41">
        <v>1525</v>
      </c>
      <c r="V334" s="41">
        <v>55</v>
      </c>
      <c r="W334" s="105"/>
      <c r="X334" s="67"/>
    </row>
    <row r="335" spans="1:24" x14ac:dyDescent="0.45">
      <c r="A335" s="38">
        <v>335</v>
      </c>
      <c r="B335" t="s">
        <v>1646</v>
      </c>
      <c r="C335" t="s">
        <v>1647</v>
      </c>
      <c r="D335" t="s">
        <v>146</v>
      </c>
      <c r="E335" t="s">
        <v>147</v>
      </c>
      <c r="F335" t="s">
        <v>1648</v>
      </c>
      <c r="G335" t="s">
        <v>1649</v>
      </c>
      <c r="H335" t="s">
        <v>140</v>
      </c>
      <c r="I335" t="s">
        <v>1650</v>
      </c>
      <c r="J335" t="s">
        <v>142</v>
      </c>
      <c r="K335" t="s">
        <v>1651</v>
      </c>
      <c r="L335" t="s">
        <v>97</v>
      </c>
      <c r="M335" t="s">
        <v>98</v>
      </c>
      <c r="N335" t="s">
        <v>1912</v>
      </c>
      <c r="P335" s="25">
        <v>11</v>
      </c>
      <c r="Q335" s="33">
        <v>1309958</v>
      </c>
      <c r="R335" s="25">
        <v>4</v>
      </c>
      <c r="S335" s="24" t="s">
        <v>8</v>
      </c>
      <c r="T335" s="25"/>
      <c r="U335" s="41">
        <v>616</v>
      </c>
      <c r="V335" s="41">
        <v>10</v>
      </c>
      <c r="W335" s="105"/>
      <c r="X335" s="67"/>
    </row>
    <row r="336" spans="1:24" x14ac:dyDescent="0.45">
      <c r="A336" s="38">
        <v>336</v>
      </c>
      <c r="B336" t="s">
        <v>1652</v>
      </c>
      <c r="C336" t="s">
        <v>1653</v>
      </c>
      <c r="D336" t="s">
        <v>146</v>
      </c>
      <c r="E336" t="s">
        <v>147</v>
      </c>
      <c r="F336" t="s">
        <v>1654</v>
      </c>
      <c r="G336" t="s">
        <v>1655</v>
      </c>
      <c r="H336" t="s">
        <v>140</v>
      </c>
      <c r="I336" t="s">
        <v>1656</v>
      </c>
      <c r="J336" t="s">
        <v>142</v>
      </c>
      <c r="K336" t="s">
        <v>1657</v>
      </c>
      <c r="L336" t="s">
        <v>1915</v>
      </c>
      <c r="M336" t="s">
        <v>1916</v>
      </c>
      <c r="N336" t="s">
        <v>1917</v>
      </c>
      <c r="P336" s="25">
        <v>6</v>
      </c>
      <c r="Q336" s="33">
        <v>1043402</v>
      </c>
      <c r="R336" s="25">
        <v>0</v>
      </c>
      <c r="S336" s="24" t="s">
        <v>8</v>
      </c>
      <c r="T336" s="25"/>
      <c r="U336" s="41">
        <v>1154</v>
      </c>
      <c r="V336" s="41">
        <v>10</v>
      </c>
      <c r="W336" s="105"/>
      <c r="X336" s="67"/>
    </row>
    <row r="337" spans="1:24" x14ac:dyDescent="0.45">
      <c r="A337" s="38">
        <v>337</v>
      </c>
      <c r="B337" t="s">
        <v>1658</v>
      </c>
      <c r="C337" t="s">
        <v>1659</v>
      </c>
      <c r="D337" t="s">
        <v>146</v>
      </c>
      <c r="E337" t="s">
        <v>147</v>
      </c>
      <c r="F337" t="s">
        <v>1660</v>
      </c>
      <c r="G337" t="s">
        <v>1661</v>
      </c>
      <c r="H337" t="s">
        <v>140</v>
      </c>
      <c r="I337" t="s">
        <v>1662</v>
      </c>
      <c r="J337" t="s">
        <v>142</v>
      </c>
      <c r="K337" t="s">
        <v>1663</v>
      </c>
      <c r="L337" t="s">
        <v>106</v>
      </c>
      <c r="M337" t="s">
        <v>107</v>
      </c>
      <c r="N337" t="s">
        <v>1920</v>
      </c>
      <c r="P337" s="25">
        <v>49</v>
      </c>
      <c r="Q337" s="33">
        <v>2123658</v>
      </c>
      <c r="R337" s="25">
        <v>2</v>
      </c>
      <c r="S337" s="24" t="s">
        <v>8</v>
      </c>
      <c r="T337" s="25"/>
      <c r="U337" s="41">
        <v>1366</v>
      </c>
      <c r="V337" s="41">
        <v>43</v>
      </c>
      <c r="W337" s="105"/>
      <c r="X337" s="67"/>
    </row>
    <row r="338" spans="1:24" x14ac:dyDescent="0.45">
      <c r="A338" s="38">
        <v>338</v>
      </c>
      <c r="B338" t="s">
        <v>1664</v>
      </c>
      <c r="C338" t="s">
        <v>1665</v>
      </c>
      <c r="D338" t="s">
        <v>146</v>
      </c>
      <c r="E338" t="s">
        <v>147</v>
      </c>
      <c r="F338" t="s">
        <v>1666</v>
      </c>
      <c r="G338" t="s">
        <v>1667</v>
      </c>
      <c r="H338" t="s">
        <v>140</v>
      </c>
      <c r="I338" t="s">
        <v>1668</v>
      </c>
      <c r="J338" t="s">
        <v>142</v>
      </c>
      <c r="K338" t="s">
        <v>1669</v>
      </c>
      <c r="L338" t="s">
        <v>1909</v>
      </c>
      <c r="M338" t="s">
        <v>1910</v>
      </c>
      <c r="N338" t="s">
        <v>1911</v>
      </c>
      <c r="P338" s="25">
        <v>61</v>
      </c>
      <c r="Q338" s="33">
        <v>1702776</v>
      </c>
      <c r="R338" s="25">
        <v>10</v>
      </c>
      <c r="S338" s="24" t="s">
        <v>8</v>
      </c>
      <c r="T338" s="25"/>
      <c r="U338" s="41">
        <v>1296</v>
      </c>
      <c r="V338" s="41">
        <v>49</v>
      </c>
      <c r="W338" s="105"/>
      <c r="X338" s="67"/>
    </row>
    <row r="339" spans="1:24" x14ac:dyDescent="0.45">
      <c r="A339" s="38">
        <v>339</v>
      </c>
      <c r="B339" t="s">
        <v>1670</v>
      </c>
      <c r="C339" t="s">
        <v>274</v>
      </c>
      <c r="D339" t="s">
        <v>146</v>
      </c>
      <c r="E339" t="s">
        <v>147</v>
      </c>
      <c r="F339" t="s">
        <v>1671</v>
      </c>
      <c r="G339" t="s">
        <v>1672</v>
      </c>
      <c r="H339" t="s">
        <v>140</v>
      </c>
      <c r="I339" t="s">
        <v>274</v>
      </c>
      <c r="J339" t="s">
        <v>142</v>
      </c>
      <c r="K339" t="s">
        <v>1010</v>
      </c>
      <c r="L339" t="s">
        <v>97</v>
      </c>
      <c r="M339" t="s">
        <v>98</v>
      </c>
      <c r="N339" t="s">
        <v>1912</v>
      </c>
      <c r="P339" s="25">
        <v>4101</v>
      </c>
      <c r="Q339" s="33">
        <v>156313280</v>
      </c>
      <c r="R339" s="25">
        <v>1156</v>
      </c>
      <c r="S339" s="24" t="s">
        <v>8</v>
      </c>
      <c r="T339" s="25"/>
      <c r="U339" s="41">
        <v>22941</v>
      </c>
      <c r="V339" s="41">
        <v>3684</v>
      </c>
      <c r="W339" s="105"/>
      <c r="X339" s="67"/>
    </row>
    <row r="340" spans="1:24" x14ac:dyDescent="0.45">
      <c r="A340" s="38">
        <v>340</v>
      </c>
      <c r="B340" t="s">
        <v>1673</v>
      </c>
      <c r="C340" t="s">
        <v>1674</v>
      </c>
      <c r="D340" t="s">
        <v>136</v>
      </c>
      <c r="E340" t="s">
        <v>137</v>
      </c>
      <c r="F340" t="s">
        <v>1675</v>
      </c>
      <c r="G340" t="s">
        <v>1676</v>
      </c>
      <c r="H340" t="s">
        <v>140</v>
      </c>
      <c r="I340" t="s">
        <v>1028</v>
      </c>
      <c r="J340" t="s">
        <v>142</v>
      </c>
      <c r="K340" t="s">
        <v>1031</v>
      </c>
      <c r="L340" t="s">
        <v>100</v>
      </c>
      <c r="M340" t="s">
        <v>101</v>
      </c>
      <c r="N340" t="s">
        <v>1921</v>
      </c>
      <c r="P340" s="25">
        <v>55</v>
      </c>
      <c r="Q340" s="33">
        <v>2400463</v>
      </c>
      <c r="R340" s="25">
        <v>3</v>
      </c>
      <c r="S340" s="24" t="s">
        <v>8</v>
      </c>
      <c r="T340" s="25"/>
      <c r="U340" s="41">
        <v>380</v>
      </c>
      <c r="V340" s="41">
        <v>60</v>
      </c>
      <c r="W340" s="105"/>
      <c r="X340" s="67"/>
    </row>
    <row r="341" spans="1:24" x14ac:dyDescent="0.45">
      <c r="A341" s="38">
        <v>341</v>
      </c>
      <c r="B341" t="s">
        <v>1677</v>
      </c>
      <c r="C341" t="s">
        <v>1678</v>
      </c>
      <c r="D341" t="s">
        <v>146</v>
      </c>
      <c r="E341" t="s">
        <v>147</v>
      </c>
      <c r="F341" t="s">
        <v>1679</v>
      </c>
      <c r="G341" t="s">
        <v>1680</v>
      </c>
      <c r="H341" t="s">
        <v>140</v>
      </c>
      <c r="I341" t="s">
        <v>1678</v>
      </c>
      <c r="J341" t="s">
        <v>142</v>
      </c>
      <c r="K341" t="s">
        <v>1681</v>
      </c>
      <c r="L341" t="s">
        <v>109</v>
      </c>
      <c r="M341" t="s">
        <v>110</v>
      </c>
      <c r="N341" t="s">
        <v>1922</v>
      </c>
      <c r="P341" s="25">
        <v>85</v>
      </c>
      <c r="Q341" s="33">
        <v>1053694</v>
      </c>
      <c r="R341" s="25">
        <v>7</v>
      </c>
      <c r="S341" s="24" t="s">
        <v>8</v>
      </c>
      <c r="T341" s="25"/>
      <c r="U341" s="41">
        <v>2208</v>
      </c>
      <c r="V341" s="41">
        <v>74</v>
      </c>
      <c r="W341" s="105"/>
      <c r="X341" s="67"/>
    </row>
    <row r="342" spans="1:24" x14ac:dyDescent="0.45">
      <c r="A342" s="38">
        <v>342</v>
      </c>
      <c r="B342" t="s">
        <v>1682</v>
      </c>
      <c r="C342" t="s">
        <v>1683</v>
      </c>
      <c r="D342" t="s">
        <v>146</v>
      </c>
      <c r="E342" t="s">
        <v>147</v>
      </c>
      <c r="F342" t="s">
        <v>2026</v>
      </c>
      <c r="G342" t="s">
        <v>1684</v>
      </c>
      <c r="H342" t="s">
        <v>140</v>
      </c>
      <c r="I342" t="s">
        <v>1683</v>
      </c>
      <c r="J342" t="s">
        <v>142</v>
      </c>
      <c r="K342" t="s">
        <v>1685</v>
      </c>
      <c r="L342" t="s">
        <v>100</v>
      </c>
      <c r="M342" t="s">
        <v>101</v>
      </c>
      <c r="N342" t="s">
        <v>1921</v>
      </c>
      <c r="P342" s="25">
        <v>257</v>
      </c>
      <c r="Q342" s="33">
        <v>3800419</v>
      </c>
      <c r="R342" s="25">
        <v>41</v>
      </c>
      <c r="S342" s="24" t="s">
        <v>8</v>
      </c>
      <c r="T342" s="25"/>
      <c r="U342" s="41">
        <v>3335</v>
      </c>
      <c r="V342" s="41">
        <v>259</v>
      </c>
      <c r="W342" s="105"/>
      <c r="X342" s="67"/>
    </row>
    <row r="343" spans="1:24" x14ac:dyDescent="0.45">
      <c r="A343" s="38">
        <v>343</v>
      </c>
      <c r="B343" t="s">
        <v>1686</v>
      </c>
      <c r="C343" t="s">
        <v>1383</v>
      </c>
      <c r="D343" t="s">
        <v>146</v>
      </c>
      <c r="E343" t="s">
        <v>147</v>
      </c>
      <c r="F343" t="s">
        <v>421</v>
      </c>
      <c r="G343" t="s">
        <v>450</v>
      </c>
      <c r="H343" t="s">
        <v>140</v>
      </c>
      <c r="I343" t="s">
        <v>423</v>
      </c>
      <c r="J343" t="s">
        <v>142</v>
      </c>
      <c r="K343" t="s">
        <v>424</v>
      </c>
      <c r="L343" t="s">
        <v>112</v>
      </c>
      <c r="M343" t="s">
        <v>1918</v>
      </c>
      <c r="N343" t="s">
        <v>1919</v>
      </c>
      <c r="P343" s="25">
        <v>12</v>
      </c>
      <c r="Q343" s="33">
        <v>571267</v>
      </c>
      <c r="R343" s="25">
        <v>2</v>
      </c>
      <c r="S343" s="24" t="s">
        <v>8</v>
      </c>
      <c r="T343" s="25"/>
      <c r="U343" s="41">
        <v>763</v>
      </c>
      <c r="V343" s="41">
        <v>30</v>
      </c>
      <c r="W343" s="105"/>
      <c r="X343" s="67"/>
    </row>
    <row r="344" spans="1:24" x14ac:dyDescent="0.45">
      <c r="A344" s="38">
        <v>344</v>
      </c>
      <c r="B344" s="32" t="s">
        <v>1961</v>
      </c>
      <c r="C344" t="s">
        <v>1962</v>
      </c>
      <c r="D344" t="s">
        <v>136</v>
      </c>
      <c r="E344" t="s">
        <v>137</v>
      </c>
      <c r="F344" t="s">
        <v>2027</v>
      </c>
      <c r="G344" t="s">
        <v>2028</v>
      </c>
      <c r="H344" t="s">
        <v>140</v>
      </c>
      <c r="I344" t="s">
        <v>268</v>
      </c>
      <c r="J344" t="s">
        <v>142</v>
      </c>
      <c r="K344" t="s">
        <v>269</v>
      </c>
      <c r="L344" t="s">
        <v>97</v>
      </c>
      <c r="M344" t="s">
        <v>98</v>
      </c>
      <c r="N344" t="s">
        <v>1912</v>
      </c>
      <c r="P344" s="25"/>
      <c r="Q344" s="33">
        <v>177018</v>
      </c>
      <c r="R344" s="25">
        <v>2</v>
      </c>
      <c r="T344" s="25"/>
      <c r="U344" s="41">
        <v>851</v>
      </c>
      <c r="V344" s="41">
        <v>12</v>
      </c>
      <c r="W344" s="105"/>
      <c r="X344" s="67"/>
    </row>
    <row r="345" spans="1:24" x14ac:dyDescent="0.45">
      <c r="A345" s="38">
        <v>345</v>
      </c>
      <c r="B345" t="s">
        <v>1687</v>
      </c>
      <c r="C345" t="s">
        <v>1020</v>
      </c>
      <c r="D345" t="s">
        <v>146</v>
      </c>
      <c r="E345" t="s">
        <v>147</v>
      </c>
      <c r="F345" t="s">
        <v>1688</v>
      </c>
      <c r="G345" t="s">
        <v>1689</v>
      </c>
      <c r="H345" t="s">
        <v>140</v>
      </c>
      <c r="I345" t="s">
        <v>1020</v>
      </c>
      <c r="J345" t="s">
        <v>142</v>
      </c>
      <c r="K345" t="s">
        <v>1021</v>
      </c>
      <c r="L345" t="s">
        <v>97</v>
      </c>
      <c r="M345" t="s">
        <v>98</v>
      </c>
      <c r="N345" t="s">
        <v>1912</v>
      </c>
      <c r="P345" s="25">
        <v>58</v>
      </c>
      <c r="Q345" s="33">
        <v>503034</v>
      </c>
      <c r="R345" s="25">
        <v>2</v>
      </c>
      <c r="S345" s="24" t="s">
        <v>8</v>
      </c>
      <c r="T345" s="25"/>
      <c r="U345" s="41">
        <v>2497</v>
      </c>
      <c r="V345" s="41">
        <v>57</v>
      </c>
      <c r="W345" s="105"/>
      <c r="X345" s="67"/>
    </row>
    <row r="346" spans="1:24" x14ac:dyDescent="0.45">
      <c r="A346" s="38">
        <v>346</v>
      </c>
      <c r="B346" t="s">
        <v>1690</v>
      </c>
      <c r="C346" t="s">
        <v>1691</v>
      </c>
      <c r="D346" t="s">
        <v>146</v>
      </c>
      <c r="E346" t="s">
        <v>147</v>
      </c>
      <c r="F346" t="s">
        <v>564</v>
      </c>
      <c r="G346" t="s">
        <v>565</v>
      </c>
      <c r="H346" t="s">
        <v>140</v>
      </c>
      <c r="I346" t="s">
        <v>566</v>
      </c>
      <c r="J346" t="s">
        <v>142</v>
      </c>
      <c r="K346" t="s">
        <v>567</v>
      </c>
      <c r="L346" t="s">
        <v>97</v>
      </c>
      <c r="M346" t="s">
        <v>98</v>
      </c>
      <c r="N346" t="s">
        <v>1912</v>
      </c>
      <c r="P346" s="25">
        <v>16</v>
      </c>
      <c r="Q346" s="33">
        <v>177018</v>
      </c>
      <c r="R346" s="25">
        <v>6</v>
      </c>
      <c r="S346" s="24" t="s">
        <v>8</v>
      </c>
      <c r="T346" s="25"/>
      <c r="U346" s="41">
        <v>169</v>
      </c>
      <c r="V346" s="41">
        <v>14</v>
      </c>
      <c r="W346" s="105"/>
      <c r="X346" s="67"/>
    </row>
    <row r="347" spans="1:24" x14ac:dyDescent="0.45">
      <c r="A347" s="38">
        <v>347</v>
      </c>
      <c r="B347" t="s">
        <v>1692</v>
      </c>
      <c r="C347" t="s">
        <v>1693</v>
      </c>
      <c r="D347" t="s">
        <v>146</v>
      </c>
      <c r="E347" t="s">
        <v>147</v>
      </c>
      <c r="F347" t="s">
        <v>1694</v>
      </c>
      <c r="G347" t="s">
        <v>1695</v>
      </c>
      <c r="H347" t="s">
        <v>140</v>
      </c>
      <c r="I347" t="s">
        <v>1693</v>
      </c>
      <c r="J347" t="s">
        <v>142</v>
      </c>
      <c r="K347" t="s">
        <v>1696</v>
      </c>
      <c r="L347" t="s">
        <v>112</v>
      </c>
      <c r="M347" t="s">
        <v>1918</v>
      </c>
      <c r="N347" t="s">
        <v>1919</v>
      </c>
      <c r="P347" s="25">
        <v>14</v>
      </c>
      <c r="Q347" s="33">
        <v>270580</v>
      </c>
      <c r="R347" s="25">
        <v>5</v>
      </c>
      <c r="S347" s="24" t="s">
        <v>8</v>
      </c>
      <c r="T347" s="25"/>
      <c r="U347" s="41">
        <v>1236</v>
      </c>
      <c r="V347" s="41">
        <v>25</v>
      </c>
      <c r="W347" s="105"/>
      <c r="X347" s="67"/>
    </row>
    <row r="348" spans="1:24" x14ac:dyDescent="0.45">
      <c r="A348" s="38">
        <v>348</v>
      </c>
      <c r="B348" t="s">
        <v>1697</v>
      </c>
      <c r="C348" t="s">
        <v>1698</v>
      </c>
      <c r="D348" t="s">
        <v>146</v>
      </c>
      <c r="E348" t="s">
        <v>147</v>
      </c>
      <c r="F348" t="s">
        <v>1699</v>
      </c>
      <c r="G348" t="s">
        <v>1700</v>
      </c>
      <c r="H348" t="s">
        <v>140</v>
      </c>
      <c r="I348" t="s">
        <v>1698</v>
      </c>
      <c r="J348" t="s">
        <v>142</v>
      </c>
      <c r="K348" t="s">
        <v>1701</v>
      </c>
      <c r="L348" t="s">
        <v>184</v>
      </c>
      <c r="M348" t="s">
        <v>185</v>
      </c>
      <c r="N348" t="s">
        <v>1914</v>
      </c>
      <c r="P348" s="25">
        <v>119</v>
      </c>
      <c r="Q348" s="33">
        <v>1483261</v>
      </c>
      <c r="R348" s="25">
        <v>13</v>
      </c>
      <c r="S348" s="24" t="s">
        <v>8</v>
      </c>
      <c r="T348" s="25"/>
      <c r="U348" s="41">
        <v>2080</v>
      </c>
      <c r="V348" s="41">
        <v>110</v>
      </c>
      <c r="W348" s="105"/>
      <c r="X348" s="67"/>
    </row>
    <row r="349" spans="1:24" x14ac:dyDescent="0.45">
      <c r="A349" s="38">
        <v>349</v>
      </c>
      <c r="B349" t="s">
        <v>1702</v>
      </c>
      <c r="C349" t="s">
        <v>1703</v>
      </c>
      <c r="D349" t="s">
        <v>146</v>
      </c>
      <c r="E349" t="s">
        <v>147</v>
      </c>
      <c r="F349" t="s">
        <v>1704</v>
      </c>
      <c r="G349" t="s">
        <v>1705</v>
      </c>
      <c r="H349" t="s">
        <v>140</v>
      </c>
      <c r="I349" t="s">
        <v>1703</v>
      </c>
      <c r="J349" t="s">
        <v>142</v>
      </c>
      <c r="K349" t="s">
        <v>1706</v>
      </c>
      <c r="L349" t="s">
        <v>112</v>
      </c>
      <c r="M349" t="s">
        <v>1918</v>
      </c>
      <c r="N349" t="s">
        <v>1919</v>
      </c>
      <c r="P349" s="25">
        <v>7</v>
      </c>
      <c r="Q349" s="33">
        <v>2026164</v>
      </c>
      <c r="R349" s="25">
        <v>11</v>
      </c>
      <c r="S349" s="24" t="s">
        <v>8</v>
      </c>
      <c r="T349" s="25"/>
      <c r="U349" s="41">
        <v>1981</v>
      </c>
      <c r="V349" s="41">
        <v>8</v>
      </c>
      <c r="W349" s="105"/>
      <c r="X349" s="67"/>
    </row>
    <row r="350" spans="1:24" x14ac:dyDescent="0.45">
      <c r="A350" s="38">
        <v>350</v>
      </c>
      <c r="B350" t="s">
        <v>1707</v>
      </c>
      <c r="C350" t="s">
        <v>1708</v>
      </c>
      <c r="D350" t="s">
        <v>146</v>
      </c>
      <c r="E350" t="s">
        <v>147</v>
      </c>
      <c r="F350" t="s">
        <v>421</v>
      </c>
      <c r="G350" t="s">
        <v>422</v>
      </c>
      <c r="H350" t="s">
        <v>140</v>
      </c>
      <c r="I350" t="s">
        <v>423</v>
      </c>
      <c r="J350" t="s">
        <v>142</v>
      </c>
      <c r="K350" t="s">
        <v>424</v>
      </c>
      <c r="L350" t="s">
        <v>112</v>
      </c>
      <c r="M350" t="s">
        <v>1918</v>
      </c>
      <c r="N350" t="s">
        <v>1919</v>
      </c>
      <c r="P350" s="25">
        <v>7</v>
      </c>
      <c r="Q350" s="33">
        <v>954526</v>
      </c>
      <c r="R350" s="25">
        <v>13</v>
      </c>
      <c r="S350" s="24" t="s">
        <v>8</v>
      </c>
      <c r="T350" s="25"/>
      <c r="U350" s="41">
        <v>1776</v>
      </c>
      <c r="V350" s="41">
        <v>13</v>
      </c>
      <c r="W350" s="105"/>
      <c r="X350" s="67"/>
    </row>
    <row r="351" spans="1:24" x14ac:dyDescent="0.45">
      <c r="A351" s="38">
        <v>351</v>
      </c>
      <c r="B351" t="s">
        <v>1709</v>
      </c>
      <c r="C351" t="s">
        <v>435</v>
      </c>
      <c r="D351" t="s">
        <v>146</v>
      </c>
      <c r="E351" t="s">
        <v>147</v>
      </c>
      <c r="F351" t="s">
        <v>1710</v>
      </c>
      <c r="G351" t="s">
        <v>1711</v>
      </c>
      <c r="H351" t="s">
        <v>140</v>
      </c>
      <c r="I351" t="s">
        <v>435</v>
      </c>
      <c r="J351" t="s">
        <v>142</v>
      </c>
      <c r="K351" t="s">
        <v>436</v>
      </c>
      <c r="L351" t="s">
        <v>109</v>
      </c>
      <c r="M351" t="s">
        <v>110</v>
      </c>
      <c r="N351" t="s">
        <v>1922</v>
      </c>
      <c r="P351" s="25">
        <v>413</v>
      </c>
      <c r="Q351" s="33">
        <v>17015439</v>
      </c>
      <c r="R351" s="25">
        <v>92</v>
      </c>
      <c r="S351" s="24" t="s">
        <v>8</v>
      </c>
      <c r="T351" s="25"/>
      <c r="U351" s="41">
        <v>7642</v>
      </c>
      <c r="V351" s="41">
        <v>428</v>
      </c>
      <c r="W351" s="105"/>
      <c r="X351" s="67"/>
    </row>
    <row r="352" spans="1:24" x14ac:dyDescent="0.45">
      <c r="A352" s="38">
        <v>352</v>
      </c>
      <c r="B352" t="s">
        <v>1712</v>
      </c>
      <c r="C352" t="s">
        <v>1713</v>
      </c>
      <c r="D352" t="s">
        <v>146</v>
      </c>
      <c r="E352" t="s">
        <v>147</v>
      </c>
      <c r="F352" t="s">
        <v>2029</v>
      </c>
      <c r="G352" t="s">
        <v>1714</v>
      </c>
      <c r="H352" t="s">
        <v>140</v>
      </c>
      <c r="I352" t="s">
        <v>1715</v>
      </c>
      <c r="J352" t="s">
        <v>142</v>
      </c>
      <c r="K352" t="s">
        <v>1716</v>
      </c>
      <c r="L352" t="s">
        <v>112</v>
      </c>
      <c r="M352" t="s">
        <v>1918</v>
      </c>
      <c r="N352" t="s">
        <v>1919</v>
      </c>
      <c r="P352" s="25">
        <v>40</v>
      </c>
      <c r="Q352" s="33">
        <v>6498719</v>
      </c>
      <c r="R352" s="25">
        <v>0</v>
      </c>
      <c r="S352" s="24" t="s">
        <v>8</v>
      </c>
      <c r="T352" s="25"/>
      <c r="U352" s="41">
        <v>2546</v>
      </c>
      <c r="V352" s="41">
        <v>32</v>
      </c>
      <c r="W352" s="105"/>
      <c r="X352" s="67"/>
    </row>
    <row r="353" spans="1:24" x14ac:dyDescent="0.45">
      <c r="A353" s="38">
        <v>353</v>
      </c>
      <c r="B353" t="s">
        <v>1717</v>
      </c>
      <c r="C353" t="s">
        <v>1718</v>
      </c>
      <c r="D353" t="s">
        <v>146</v>
      </c>
      <c r="E353" t="s">
        <v>147</v>
      </c>
      <c r="F353" t="s">
        <v>1719</v>
      </c>
      <c r="G353" t="s">
        <v>1720</v>
      </c>
      <c r="H353" t="s">
        <v>140</v>
      </c>
      <c r="I353" t="s">
        <v>1718</v>
      </c>
      <c r="J353" t="s">
        <v>142</v>
      </c>
      <c r="K353" t="s">
        <v>1721</v>
      </c>
      <c r="L353" t="s">
        <v>100</v>
      </c>
      <c r="M353" t="s">
        <v>101</v>
      </c>
      <c r="N353" t="s">
        <v>1921</v>
      </c>
      <c r="P353" s="25">
        <v>57</v>
      </c>
      <c r="Q353" s="33">
        <v>2773695</v>
      </c>
      <c r="R353" s="25">
        <v>12</v>
      </c>
      <c r="S353" s="24" t="s">
        <v>8</v>
      </c>
      <c r="T353" s="25"/>
      <c r="U353" s="41">
        <v>3115</v>
      </c>
      <c r="V353" s="41">
        <v>68</v>
      </c>
      <c r="W353" s="105"/>
      <c r="X353" s="67"/>
    </row>
    <row r="354" spans="1:24" x14ac:dyDescent="0.45">
      <c r="A354" s="38">
        <v>354</v>
      </c>
      <c r="B354" t="s">
        <v>1722</v>
      </c>
      <c r="C354" t="s">
        <v>1723</v>
      </c>
      <c r="D354" t="s">
        <v>146</v>
      </c>
      <c r="E354" t="s">
        <v>147</v>
      </c>
      <c r="F354" t="s">
        <v>654</v>
      </c>
      <c r="G354" t="s">
        <v>655</v>
      </c>
      <c r="H354" t="s">
        <v>140</v>
      </c>
      <c r="I354" t="s">
        <v>656</v>
      </c>
      <c r="J354" t="s">
        <v>142</v>
      </c>
      <c r="K354" t="s">
        <v>657</v>
      </c>
      <c r="L354" t="s">
        <v>115</v>
      </c>
      <c r="M354" t="s">
        <v>116</v>
      </c>
      <c r="N354" t="s">
        <v>1913</v>
      </c>
      <c r="P354" s="25">
        <v>63</v>
      </c>
      <c r="Q354" s="33">
        <v>504074</v>
      </c>
      <c r="R354" s="25">
        <v>0</v>
      </c>
      <c r="S354" s="24" t="s">
        <v>12</v>
      </c>
      <c r="T354" s="25"/>
      <c r="U354" s="41">
        <v>265</v>
      </c>
      <c r="V354" s="41">
        <v>72</v>
      </c>
      <c r="W354" s="105"/>
      <c r="X354" s="67"/>
    </row>
    <row r="355" spans="1:24" x14ac:dyDescent="0.45">
      <c r="A355" s="38">
        <v>355</v>
      </c>
      <c r="B355" t="s">
        <v>1724</v>
      </c>
      <c r="C355" t="s">
        <v>1725</v>
      </c>
      <c r="D355" t="s">
        <v>146</v>
      </c>
      <c r="E355" t="s">
        <v>147</v>
      </c>
      <c r="F355" t="s">
        <v>395</v>
      </c>
      <c r="G355" t="s">
        <v>396</v>
      </c>
      <c r="H355" t="s">
        <v>140</v>
      </c>
      <c r="I355" t="s">
        <v>394</v>
      </c>
      <c r="J355" t="s">
        <v>142</v>
      </c>
      <c r="K355" t="s">
        <v>397</v>
      </c>
      <c r="L355" t="s">
        <v>112</v>
      </c>
      <c r="M355" t="s">
        <v>1918</v>
      </c>
      <c r="N355" t="s">
        <v>1919</v>
      </c>
      <c r="P355" s="25">
        <v>2</v>
      </c>
      <c r="Q355" s="33">
        <v>687097</v>
      </c>
      <c r="R355" s="25">
        <v>2</v>
      </c>
      <c r="S355" s="24" t="s">
        <v>8</v>
      </c>
      <c r="T355" s="25"/>
      <c r="U355" s="41">
        <v>552</v>
      </c>
      <c r="V355" s="41">
        <v>2</v>
      </c>
      <c r="W355" s="105"/>
      <c r="X355" s="67"/>
    </row>
    <row r="356" spans="1:24" x14ac:dyDescent="0.45">
      <c r="A356" s="38">
        <v>356</v>
      </c>
      <c r="B356" t="s">
        <v>1726</v>
      </c>
      <c r="C356" t="s">
        <v>1727</v>
      </c>
      <c r="D356" t="s">
        <v>146</v>
      </c>
      <c r="E356" t="s">
        <v>147</v>
      </c>
      <c r="F356" t="s">
        <v>1728</v>
      </c>
      <c r="G356" t="s">
        <v>1729</v>
      </c>
      <c r="H356" t="s">
        <v>140</v>
      </c>
      <c r="I356" t="s">
        <v>304</v>
      </c>
      <c r="J356" t="s">
        <v>142</v>
      </c>
      <c r="K356" t="s">
        <v>305</v>
      </c>
      <c r="L356" t="s">
        <v>97</v>
      </c>
      <c r="M356" t="s">
        <v>98</v>
      </c>
      <c r="N356" t="s">
        <v>1912</v>
      </c>
      <c r="P356" s="25">
        <v>1</v>
      </c>
      <c r="Q356" s="33">
        <v>643879</v>
      </c>
      <c r="R356" s="25">
        <v>8</v>
      </c>
      <c r="S356" s="24" t="s">
        <v>12</v>
      </c>
      <c r="T356" s="25"/>
      <c r="U356" s="41">
        <v>943</v>
      </c>
      <c r="V356" s="41">
        <v>2</v>
      </c>
      <c r="W356" s="105"/>
      <c r="X356" s="67"/>
    </row>
    <row r="357" spans="1:24" x14ac:dyDescent="0.45">
      <c r="A357" s="38">
        <v>357</v>
      </c>
      <c r="B357" t="s">
        <v>1730</v>
      </c>
      <c r="C357" t="s">
        <v>1731</v>
      </c>
      <c r="D357" t="s">
        <v>146</v>
      </c>
      <c r="E357" t="s">
        <v>147</v>
      </c>
      <c r="F357" t="s">
        <v>1732</v>
      </c>
      <c r="G357" t="s">
        <v>1733</v>
      </c>
      <c r="H357" t="s">
        <v>140</v>
      </c>
      <c r="I357" t="s">
        <v>1734</v>
      </c>
      <c r="J357" t="s">
        <v>142</v>
      </c>
      <c r="K357" t="s">
        <v>1735</v>
      </c>
      <c r="L357" t="s">
        <v>112</v>
      </c>
      <c r="M357" t="s">
        <v>1918</v>
      </c>
      <c r="N357" t="s">
        <v>1919</v>
      </c>
      <c r="P357" s="25">
        <v>26</v>
      </c>
      <c r="Q357" s="33">
        <v>1965791</v>
      </c>
      <c r="R357" s="25">
        <v>210</v>
      </c>
      <c r="S357" s="24" t="s">
        <v>8</v>
      </c>
      <c r="T357" s="25"/>
      <c r="U357" s="41">
        <v>2113</v>
      </c>
      <c r="V357" s="41">
        <v>23</v>
      </c>
      <c r="W357" s="105"/>
      <c r="X357" s="67"/>
    </row>
    <row r="358" spans="1:24" x14ac:dyDescent="0.45">
      <c r="A358" s="38">
        <v>358</v>
      </c>
      <c r="B358" t="s">
        <v>1736</v>
      </c>
      <c r="C358" t="s">
        <v>1737</v>
      </c>
      <c r="D358" t="s">
        <v>146</v>
      </c>
      <c r="E358" t="s">
        <v>147</v>
      </c>
      <c r="F358" t="s">
        <v>1738</v>
      </c>
      <c r="G358" t="s">
        <v>1739</v>
      </c>
      <c r="H358" t="s">
        <v>140</v>
      </c>
      <c r="I358" t="s">
        <v>1737</v>
      </c>
      <c r="J358" t="s">
        <v>142</v>
      </c>
      <c r="K358" t="s">
        <v>1740</v>
      </c>
      <c r="L358" t="s">
        <v>106</v>
      </c>
      <c r="M358" t="s">
        <v>107</v>
      </c>
      <c r="N358" t="s">
        <v>1920</v>
      </c>
      <c r="P358" s="25">
        <v>0</v>
      </c>
      <c r="Q358" s="33">
        <v>170448</v>
      </c>
      <c r="R358" s="25">
        <v>0</v>
      </c>
      <c r="S358" s="24" t="s">
        <v>12</v>
      </c>
      <c r="T358" s="25"/>
      <c r="U358" s="41">
        <v>93</v>
      </c>
      <c r="V358" s="41">
        <v>0</v>
      </c>
      <c r="W358" s="105"/>
      <c r="X358" s="67"/>
    </row>
    <row r="359" spans="1:24" x14ac:dyDescent="0.45">
      <c r="A359" s="38">
        <v>359</v>
      </c>
      <c r="B359" t="s">
        <v>1741</v>
      </c>
      <c r="C359" t="s">
        <v>805</v>
      </c>
      <c r="D359" t="s">
        <v>146</v>
      </c>
      <c r="E359" t="s">
        <v>147</v>
      </c>
      <c r="F359" t="s">
        <v>1742</v>
      </c>
      <c r="G359" t="s">
        <v>1743</v>
      </c>
      <c r="H359" t="s">
        <v>140</v>
      </c>
      <c r="I359" t="s">
        <v>805</v>
      </c>
      <c r="J359" t="s">
        <v>142</v>
      </c>
      <c r="K359" t="s">
        <v>806</v>
      </c>
      <c r="L359" t="s">
        <v>1909</v>
      </c>
      <c r="M359" t="s">
        <v>1910</v>
      </c>
      <c r="N359" t="s">
        <v>1911</v>
      </c>
      <c r="P359" s="25">
        <v>41</v>
      </c>
      <c r="Q359" s="33">
        <v>509654</v>
      </c>
      <c r="R359" s="25">
        <v>4</v>
      </c>
      <c r="S359" s="24" t="s">
        <v>8</v>
      </c>
      <c r="T359" s="25"/>
      <c r="U359" s="41">
        <v>1560</v>
      </c>
      <c r="V359" s="41">
        <v>75</v>
      </c>
      <c r="W359" s="105"/>
      <c r="X359" s="67"/>
    </row>
    <row r="360" spans="1:24" x14ac:dyDescent="0.45">
      <c r="A360" s="38">
        <v>360</v>
      </c>
      <c r="B360" t="s">
        <v>1744</v>
      </c>
      <c r="C360" t="s">
        <v>1745</v>
      </c>
      <c r="D360" t="s">
        <v>136</v>
      </c>
      <c r="E360" t="s">
        <v>137</v>
      </c>
      <c r="F360" t="s">
        <v>1746</v>
      </c>
      <c r="G360" t="s">
        <v>1747</v>
      </c>
      <c r="H360" t="s">
        <v>140</v>
      </c>
      <c r="I360" t="s">
        <v>360</v>
      </c>
      <c r="J360" t="s">
        <v>142</v>
      </c>
      <c r="K360" t="s">
        <v>1748</v>
      </c>
      <c r="L360" t="s">
        <v>106</v>
      </c>
      <c r="M360" t="s">
        <v>107</v>
      </c>
      <c r="N360" t="s">
        <v>1920</v>
      </c>
      <c r="P360" s="25">
        <v>150</v>
      </c>
      <c r="Q360" s="33">
        <v>4228203</v>
      </c>
      <c r="R360" s="25">
        <v>34</v>
      </c>
      <c r="S360" s="24" t="s">
        <v>8</v>
      </c>
      <c r="T360" s="25"/>
      <c r="U360" s="41">
        <v>352</v>
      </c>
      <c r="V360" s="41">
        <v>86</v>
      </c>
      <c r="W360" s="105"/>
      <c r="X360" s="67"/>
    </row>
    <row r="361" spans="1:24" x14ac:dyDescent="0.45">
      <c r="A361" s="38">
        <v>361</v>
      </c>
      <c r="B361" t="s">
        <v>1749</v>
      </c>
      <c r="C361" t="s">
        <v>1750</v>
      </c>
      <c r="D361" t="s">
        <v>136</v>
      </c>
      <c r="E361" t="s">
        <v>137</v>
      </c>
      <c r="F361" t="s">
        <v>1751</v>
      </c>
      <c r="G361" t="s">
        <v>1752</v>
      </c>
      <c r="H361" t="s">
        <v>140</v>
      </c>
      <c r="I361" t="s">
        <v>360</v>
      </c>
      <c r="J361" t="s">
        <v>142</v>
      </c>
      <c r="K361" t="s">
        <v>529</v>
      </c>
      <c r="L361" t="s">
        <v>106</v>
      </c>
      <c r="M361" t="s">
        <v>107</v>
      </c>
      <c r="N361" t="s">
        <v>1920</v>
      </c>
      <c r="P361" s="25">
        <v>206</v>
      </c>
      <c r="Q361" s="33">
        <v>4883530</v>
      </c>
      <c r="R361" s="25">
        <v>34</v>
      </c>
      <c r="S361" s="24" t="s">
        <v>12</v>
      </c>
      <c r="T361" s="25"/>
      <c r="U361" s="41">
        <v>632</v>
      </c>
      <c r="V361" s="41">
        <v>200</v>
      </c>
      <c r="W361" s="105"/>
      <c r="X361" s="67"/>
    </row>
    <row r="362" spans="1:24" x14ac:dyDescent="0.45">
      <c r="A362" s="38">
        <v>362</v>
      </c>
      <c r="B362" t="s">
        <v>1753</v>
      </c>
      <c r="C362" t="s">
        <v>1754</v>
      </c>
      <c r="D362" t="s">
        <v>146</v>
      </c>
      <c r="E362" t="s">
        <v>147</v>
      </c>
      <c r="F362" t="s">
        <v>654</v>
      </c>
      <c r="G362" t="s">
        <v>655</v>
      </c>
      <c r="H362" t="s">
        <v>140</v>
      </c>
      <c r="I362" t="s">
        <v>656</v>
      </c>
      <c r="J362" t="s">
        <v>142</v>
      </c>
      <c r="K362" t="s">
        <v>657</v>
      </c>
      <c r="L362" t="s">
        <v>115</v>
      </c>
      <c r="M362" t="s">
        <v>116</v>
      </c>
      <c r="N362" t="s">
        <v>1913</v>
      </c>
      <c r="P362" s="25">
        <v>23</v>
      </c>
      <c r="Q362" s="33">
        <v>391943</v>
      </c>
      <c r="R362" s="25">
        <v>2</v>
      </c>
      <c r="S362" s="24" t="s">
        <v>8</v>
      </c>
      <c r="T362" s="25"/>
      <c r="U362" s="41">
        <v>402</v>
      </c>
      <c r="V362" s="41">
        <v>24</v>
      </c>
      <c r="W362" s="105"/>
      <c r="X362" s="67"/>
    </row>
    <row r="363" spans="1:24" x14ac:dyDescent="0.45">
      <c r="A363" s="38">
        <v>363</v>
      </c>
      <c r="B363" t="s">
        <v>1755</v>
      </c>
      <c r="C363" t="s">
        <v>1756</v>
      </c>
      <c r="D363" t="s">
        <v>146</v>
      </c>
      <c r="E363" t="s">
        <v>147</v>
      </c>
      <c r="F363" t="s">
        <v>1757</v>
      </c>
      <c r="G363" t="s">
        <v>1758</v>
      </c>
      <c r="H363" t="s">
        <v>140</v>
      </c>
      <c r="I363" t="s">
        <v>389</v>
      </c>
      <c r="J363" t="s">
        <v>142</v>
      </c>
      <c r="K363" t="s">
        <v>392</v>
      </c>
      <c r="L363" t="s">
        <v>106</v>
      </c>
      <c r="M363" t="s">
        <v>107</v>
      </c>
      <c r="N363" t="s">
        <v>1920</v>
      </c>
      <c r="P363" s="25">
        <v>0</v>
      </c>
      <c r="Q363" s="33">
        <v>684570</v>
      </c>
      <c r="R363" s="25">
        <v>3</v>
      </c>
      <c r="S363" s="24" t="s">
        <v>12</v>
      </c>
      <c r="T363" s="25"/>
      <c r="U363" s="41">
        <v>711</v>
      </c>
      <c r="V363" s="41">
        <v>0</v>
      </c>
      <c r="W363" s="105"/>
      <c r="X363" s="67"/>
    </row>
    <row r="364" spans="1:24" x14ac:dyDescent="0.45">
      <c r="A364" s="38">
        <v>364</v>
      </c>
      <c r="B364" t="s">
        <v>1759</v>
      </c>
      <c r="C364" t="s">
        <v>1760</v>
      </c>
      <c r="D364" t="s">
        <v>146</v>
      </c>
      <c r="E364" t="s">
        <v>147</v>
      </c>
      <c r="F364" t="s">
        <v>1761</v>
      </c>
      <c r="G364" t="s">
        <v>1762</v>
      </c>
      <c r="H364" t="s">
        <v>140</v>
      </c>
      <c r="I364" t="s">
        <v>1760</v>
      </c>
      <c r="J364" t="s">
        <v>142</v>
      </c>
      <c r="K364" t="s">
        <v>1763</v>
      </c>
      <c r="L364" t="s">
        <v>184</v>
      </c>
      <c r="M364" t="s">
        <v>185</v>
      </c>
      <c r="N364" t="s">
        <v>1914</v>
      </c>
      <c r="P364" s="25">
        <v>28</v>
      </c>
      <c r="Q364" s="33">
        <v>2187022</v>
      </c>
      <c r="R364" s="25">
        <v>3</v>
      </c>
      <c r="S364" s="24" t="s">
        <v>8</v>
      </c>
      <c r="T364" s="25"/>
      <c r="U364" s="41">
        <v>1588</v>
      </c>
      <c r="V364" s="41">
        <v>27</v>
      </c>
      <c r="W364" s="105"/>
      <c r="X364" s="67"/>
    </row>
    <row r="365" spans="1:24" x14ac:dyDescent="0.45">
      <c r="A365" s="38">
        <v>365</v>
      </c>
      <c r="B365" t="s">
        <v>1764</v>
      </c>
      <c r="C365" t="s">
        <v>1765</v>
      </c>
      <c r="D365" t="s">
        <v>136</v>
      </c>
      <c r="E365" t="s">
        <v>137</v>
      </c>
      <c r="F365" t="s">
        <v>1766</v>
      </c>
      <c r="G365" t="s">
        <v>1767</v>
      </c>
      <c r="H365" t="s">
        <v>140</v>
      </c>
      <c r="I365" t="s">
        <v>274</v>
      </c>
      <c r="J365" t="s">
        <v>142</v>
      </c>
      <c r="K365" t="s">
        <v>1431</v>
      </c>
      <c r="L365" t="s">
        <v>115</v>
      </c>
      <c r="M365" t="s">
        <v>116</v>
      </c>
      <c r="N365" t="s">
        <v>1913</v>
      </c>
      <c r="P365" s="25">
        <v>27</v>
      </c>
      <c r="Q365" s="33">
        <v>3319174</v>
      </c>
      <c r="R365" s="25">
        <v>15</v>
      </c>
      <c r="S365" s="24" t="s">
        <v>8</v>
      </c>
      <c r="T365" s="25"/>
      <c r="U365" s="41">
        <v>408</v>
      </c>
      <c r="V365" s="41">
        <v>19</v>
      </c>
      <c r="W365" s="105"/>
      <c r="X365" s="67"/>
    </row>
    <row r="366" spans="1:24" x14ac:dyDescent="0.45">
      <c r="A366" s="38">
        <v>366</v>
      </c>
      <c r="B366" t="s">
        <v>1768</v>
      </c>
      <c r="C366" t="s">
        <v>1769</v>
      </c>
      <c r="D366" t="s">
        <v>146</v>
      </c>
      <c r="E366" t="s">
        <v>147</v>
      </c>
      <c r="F366" t="s">
        <v>1770</v>
      </c>
      <c r="G366" t="s">
        <v>1771</v>
      </c>
      <c r="H366" t="s">
        <v>1772</v>
      </c>
      <c r="I366" t="s">
        <v>1773</v>
      </c>
      <c r="J366" t="s">
        <v>142</v>
      </c>
      <c r="K366" t="s">
        <v>1774</v>
      </c>
      <c r="L366" t="s">
        <v>100</v>
      </c>
      <c r="M366" t="s">
        <v>101</v>
      </c>
      <c r="N366" t="s">
        <v>1921</v>
      </c>
      <c r="P366" s="25">
        <v>122</v>
      </c>
      <c r="Q366" s="33">
        <v>1365773</v>
      </c>
      <c r="R366" s="25">
        <v>9</v>
      </c>
      <c r="S366" s="24" t="s">
        <v>8</v>
      </c>
      <c r="T366" s="25"/>
      <c r="U366" s="41">
        <v>6513</v>
      </c>
      <c r="V366" s="41">
        <v>121</v>
      </c>
      <c r="W366" s="105"/>
      <c r="X366" s="67"/>
    </row>
    <row r="367" spans="1:24" x14ac:dyDescent="0.45">
      <c r="A367" s="38">
        <v>367</v>
      </c>
      <c r="B367" t="s">
        <v>1775</v>
      </c>
      <c r="C367" t="s">
        <v>1348</v>
      </c>
      <c r="D367" t="s">
        <v>146</v>
      </c>
      <c r="E367" t="s">
        <v>147</v>
      </c>
      <c r="F367" t="s">
        <v>1776</v>
      </c>
      <c r="G367" t="s">
        <v>1777</v>
      </c>
      <c r="H367" t="s">
        <v>140</v>
      </c>
      <c r="I367" t="s">
        <v>1348</v>
      </c>
      <c r="J367" t="s">
        <v>142</v>
      </c>
      <c r="K367" t="s">
        <v>1349</v>
      </c>
      <c r="L367" t="s">
        <v>112</v>
      </c>
      <c r="M367" t="s">
        <v>1918</v>
      </c>
      <c r="N367" t="s">
        <v>1919</v>
      </c>
      <c r="P367" s="25">
        <v>78</v>
      </c>
      <c r="Q367" s="33">
        <v>822817</v>
      </c>
      <c r="R367" s="25">
        <v>11</v>
      </c>
      <c r="S367" s="24" t="s">
        <v>8</v>
      </c>
      <c r="T367" s="25"/>
      <c r="U367" s="41">
        <v>3262</v>
      </c>
      <c r="V367" s="41">
        <v>83</v>
      </c>
      <c r="W367" s="105"/>
      <c r="X367" s="67"/>
    </row>
    <row r="368" spans="1:24" x14ac:dyDescent="0.45">
      <c r="A368" s="38">
        <v>368</v>
      </c>
      <c r="B368" t="s">
        <v>1778</v>
      </c>
      <c r="C368" t="s">
        <v>1779</v>
      </c>
      <c r="D368" t="s">
        <v>146</v>
      </c>
      <c r="E368" t="s">
        <v>147</v>
      </c>
      <c r="F368" t="s">
        <v>421</v>
      </c>
      <c r="G368" t="s">
        <v>450</v>
      </c>
      <c r="H368" t="s">
        <v>140</v>
      </c>
      <c r="I368" t="s">
        <v>423</v>
      </c>
      <c r="J368" t="s">
        <v>142</v>
      </c>
      <c r="K368" t="s">
        <v>424</v>
      </c>
      <c r="L368" t="s">
        <v>112</v>
      </c>
      <c r="M368" t="s">
        <v>1918</v>
      </c>
      <c r="N368" t="s">
        <v>1919</v>
      </c>
      <c r="P368" s="25">
        <v>0</v>
      </c>
      <c r="Q368" s="33">
        <v>257781</v>
      </c>
      <c r="R368" s="25">
        <v>1</v>
      </c>
      <c r="S368" s="24" t="s">
        <v>8</v>
      </c>
      <c r="T368" s="25"/>
      <c r="U368" s="41">
        <v>114</v>
      </c>
      <c r="V368" s="41">
        <v>1</v>
      </c>
      <c r="W368" s="105"/>
      <c r="X368" s="67"/>
    </row>
    <row r="369" spans="1:24" x14ac:dyDescent="0.45">
      <c r="A369" s="38">
        <v>369</v>
      </c>
      <c r="B369" t="s">
        <v>1780</v>
      </c>
      <c r="C369" t="s">
        <v>1291</v>
      </c>
      <c r="D369" t="s">
        <v>146</v>
      </c>
      <c r="E369" t="s">
        <v>147</v>
      </c>
      <c r="F369" t="s">
        <v>2030</v>
      </c>
      <c r="G369" t="s">
        <v>1781</v>
      </c>
      <c r="H369" t="s">
        <v>140</v>
      </c>
      <c r="I369" t="s">
        <v>1291</v>
      </c>
      <c r="J369" t="s">
        <v>142</v>
      </c>
      <c r="K369" t="s">
        <v>1292</v>
      </c>
      <c r="L369" t="s">
        <v>100</v>
      </c>
      <c r="M369" t="s">
        <v>101</v>
      </c>
      <c r="N369" t="s">
        <v>1921</v>
      </c>
      <c r="P369" s="25">
        <v>118</v>
      </c>
      <c r="Q369" s="33">
        <v>945168</v>
      </c>
      <c r="R369" s="25">
        <v>4</v>
      </c>
      <c r="S369" s="24" t="s">
        <v>8</v>
      </c>
      <c r="T369" s="25"/>
      <c r="U369" s="41">
        <v>3617</v>
      </c>
      <c r="V369" s="41">
        <v>126</v>
      </c>
      <c r="W369" s="105"/>
      <c r="X369" s="67"/>
    </row>
    <row r="370" spans="1:24" x14ac:dyDescent="0.45">
      <c r="A370" s="38">
        <v>370</v>
      </c>
      <c r="B370" t="s">
        <v>1782</v>
      </c>
      <c r="C370" t="s">
        <v>1783</v>
      </c>
      <c r="D370" t="s">
        <v>146</v>
      </c>
      <c r="E370" t="s">
        <v>147</v>
      </c>
      <c r="F370" t="s">
        <v>1784</v>
      </c>
      <c r="G370" t="s">
        <v>1785</v>
      </c>
      <c r="H370" t="s">
        <v>140</v>
      </c>
      <c r="I370" t="s">
        <v>1783</v>
      </c>
      <c r="J370" t="s">
        <v>142</v>
      </c>
      <c r="K370" t="s">
        <v>1786</v>
      </c>
      <c r="L370" t="s">
        <v>115</v>
      </c>
      <c r="M370" t="s">
        <v>116</v>
      </c>
      <c r="N370" t="s">
        <v>1913</v>
      </c>
      <c r="P370" s="25">
        <v>1312</v>
      </c>
      <c r="Q370" s="33">
        <v>5492133</v>
      </c>
      <c r="R370" s="25">
        <v>148</v>
      </c>
      <c r="S370" s="24" t="s">
        <v>8</v>
      </c>
      <c r="T370" s="25"/>
      <c r="U370" s="41">
        <v>5414</v>
      </c>
      <c r="V370" s="41">
        <v>1250</v>
      </c>
      <c r="W370" s="105"/>
      <c r="X370" s="67"/>
    </row>
    <row r="371" spans="1:24" x14ac:dyDescent="0.45">
      <c r="A371" s="38">
        <v>371</v>
      </c>
      <c r="B371" t="s">
        <v>1787</v>
      </c>
      <c r="C371" t="s">
        <v>1788</v>
      </c>
      <c r="D371" t="s">
        <v>146</v>
      </c>
      <c r="E371" t="s">
        <v>147</v>
      </c>
      <c r="F371" t="s">
        <v>1789</v>
      </c>
      <c r="G371" t="s">
        <v>1790</v>
      </c>
      <c r="H371" t="s">
        <v>140</v>
      </c>
      <c r="I371" t="s">
        <v>1788</v>
      </c>
      <c r="J371" t="s">
        <v>142</v>
      </c>
      <c r="K371" t="s">
        <v>1791</v>
      </c>
      <c r="L371" t="s">
        <v>97</v>
      </c>
      <c r="M371" t="s">
        <v>98</v>
      </c>
      <c r="N371" t="s">
        <v>1912</v>
      </c>
      <c r="P371" s="25">
        <v>12</v>
      </c>
      <c r="Q371" s="33">
        <v>2336995</v>
      </c>
      <c r="R371" s="25">
        <v>2</v>
      </c>
      <c r="S371" s="24" t="s">
        <v>8</v>
      </c>
      <c r="T371" s="25"/>
      <c r="U371" s="41">
        <v>1100</v>
      </c>
      <c r="V371" s="41">
        <v>19</v>
      </c>
      <c r="W371" s="105"/>
      <c r="X371" s="67"/>
    </row>
    <row r="372" spans="1:24" x14ac:dyDescent="0.45">
      <c r="A372" s="38">
        <v>372</v>
      </c>
      <c r="B372" t="s">
        <v>1792</v>
      </c>
      <c r="C372" t="s">
        <v>1793</v>
      </c>
      <c r="D372" t="s">
        <v>146</v>
      </c>
      <c r="E372" t="s">
        <v>147</v>
      </c>
      <c r="F372" t="s">
        <v>1794</v>
      </c>
      <c r="G372" t="s">
        <v>1795</v>
      </c>
      <c r="H372" t="s">
        <v>140</v>
      </c>
      <c r="I372" t="s">
        <v>1793</v>
      </c>
      <c r="J372" t="s">
        <v>142</v>
      </c>
      <c r="K372" t="s">
        <v>1796</v>
      </c>
      <c r="L372" t="s">
        <v>106</v>
      </c>
      <c r="M372" t="s">
        <v>107</v>
      </c>
      <c r="N372" t="s">
        <v>1920</v>
      </c>
      <c r="P372" s="25">
        <v>29</v>
      </c>
      <c r="Q372" s="33">
        <v>4131421</v>
      </c>
      <c r="R372" s="25">
        <v>21</v>
      </c>
      <c r="S372" s="24" t="s">
        <v>8</v>
      </c>
      <c r="T372" s="25"/>
      <c r="U372" s="41">
        <v>1957</v>
      </c>
      <c r="V372" s="41">
        <v>29</v>
      </c>
      <c r="W372" s="105"/>
      <c r="X372" s="67"/>
    </row>
    <row r="373" spans="1:24" x14ac:dyDescent="0.45">
      <c r="A373" s="38">
        <v>373</v>
      </c>
      <c r="B373" t="s">
        <v>1797</v>
      </c>
      <c r="C373" t="s">
        <v>1798</v>
      </c>
      <c r="D373" t="s">
        <v>146</v>
      </c>
      <c r="E373" t="s">
        <v>147</v>
      </c>
      <c r="F373" t="s">
        <v>1799</v>
      </c>
      <c r="G373" t="s">
        <v>1800</v>
      </c>
      <c r="H373" t="s">
        <v>140</v>
      </c>
      <c r="I373" t="s">
        <v>1798</v>
      </c>
      <c r="J373" t="s">
        <v>142</v>
      </c>
      <c r="K373" t="s">
        <v>1801</v>
      </c>
      <c r="L373" t="s">
        <v>1909</v>
      </c>
      <c r="M373" t="s">
        <v>1910</v>
      </c>
      <c r="N373" t="s">
        <v>1911</v>
      </c>
      <c r="P373" s="25">
        <v>337</v>
      </c>
      <c r="Q373" s="33">
        <v>2868929</v>
      </c>
      <c r="R373" s="25">
        <v>22</v>
      </c>
      <c r="S373" s="24" t="s">
        <v>8</v>
      </c>
      <c r="T373" s="25"/>
      <c r="U373" s="41">
        <v>2451</v>
      </c>
      <c r="V373" s="41">
        <v>344</v>
      </c>
      <c r="W373" s="105"/>
      <c r="X373" s="67"/>
    </row>
    <row r="374" spans="1:24" x14ac:dyDescent="0.45">
      <c r="A374" s="38">
        <v>374</v>
      </c>
      <c r="B374" t="s">
        <v>1802</v>
      </c>
      <c r="C374" t="s">
        <v>1803</v>
      </c>
      <c r="D374" t="s">
        <v>146</v>
      </c>
      <c r="E374" t="s">
        <v>147</v>
      </c>
      <c r="F374" t="s">
        <v>1804</v>
      </c>
      <c r="G374" t="s">
        <v>1805</v>
      </c>
      <c r="H374" t="s">
        <v>140</v>
      </c>
      <c r="I374" t="s">
        <v>1803</v>
      </c>
      <c r="J374" t="s">
        <v>142</v>
      </c>
      <c r="K374" t="s">
        <v>1806</v>
      </c>
      <c r="L374" t="s">
        <v>184</v>
      </c>
      <c r="M374" t="s">
        <v>185</v>
      </c>
      <c r="N374" t="s">
        <v>1914</v>
      </c>
      <c r="P374" s="25">
        <v>109</v>
      </c>
      <c r="Q374" s="33">
        <v>409989</v>
      </c>
      <c r="R374" s="25">
        <v>0</v>
      </c>
      <c r="S374" s="24" t="s">
        <v>8</v>
      </c>
      <c r="T374" s="25"/>
      <c r="U374" s="41">
        <v>2728</v>
      </c>
      <c r="V374" s="41">
        <v>94</v>
      </c>
      <c r="W374" s="105"/>
      <c r="X374" s="67"/>
    </row>
    <row r="375" spans="1:24" x14ac:dyDescent="0.45">
      <c r="A375" s="38">
        <v>375</v>
      </c>
      <c r="B375" t="s">
        <v>1807</v>
      </c>
      <c r="C375" t="s">
        <v>1808</v>
      </c>
      <c r="D375" t="s">
        <v>146</v>
      </c>
      <c r="E375" t="s">
        <v>147</v>
      </c>
      <c r="F375" t="s">
        <v>1809</v>
      </c>
      <c r="G375" t="s">
        <v>1810</v>
      </c>
      <c r="H375" t="s">
        <v>140</v>
      </c>
      <c r="I375" t="s">
        <v>1808</v>
      </c>
      <c r="J375" t="s">
        <v>142</v>
      </c>
      <c r="K375" t="s">
        <v>1811</v>
      </c>
      <c r="L375" t="s">
        <v>112</v>
      </c>
      <c r="M375" t="s">
        <v>1918</v>
      </c>
      <c r="N375" t="s">
        <v>1919</v>
      </c>
      <c r="P375" s="25">
        <v>168</v>
      </c>
      <c r="Q375" s="33">
        <v>4630098</v>
      </c>
      <c r="R375" s="25">
        <v>18</v>
      </c>
      <c r="S375" s="24" t="s">
        <v>8</v>
      </c>
      <c r="T375" s="25"/>
      <c r="U375" s="41">
        <v>1645</v>
      </c>
      <c r="V375" s="41">
        <v>188</v>
      </c>
      <c r="W375" s="105"/>
      <c r="X375" s="67"/>
    </row>
    <row r="376" spans="1:24" x14ac:dyDescent="0.45">
      <c r="A376" s="38">
        <v>376</v>
      </c>
      <c r="B376" t="s">
        <v>1812</v>
      </c>
      <c r="C376" t="s">
        <v>1813</v>
      </c>
      <c r="D376" t="s">
        <v>146</v>
      </c>
      <c r="E376" t="s">
        <v>147</v>
      </c>
      <c r="F376" t="s">
        <v>1814</v>
      </c>
      <c r="G376" t="s">
        <v>1815</v>
      </c>
      <c r="H376" t="s">
        <v>140</v>
      </c>
      <c r="I376" t="s">
        <v>1813</v>
      </c>
      <c r="J376" t="s">
        <v>142</v>
      </c>
      <c r="K376" t="s">
        <v>1816</v>
      </c>
      <c r="L376" t="s">
        <v>109</v>
      </c>
      <c r="M376" t="s">
        <v>110</v>
      </c>
      <c r="N376" t="s">
        <v>1922</v>
      </c>
      <c r="P376" s="25">
        <v>116</v>
      </c>
      <c r="Q376" s="33">
        <v>982642</v>
      </c>
      <c r="R376" s="25">
        <v>11</v>
      </c>
      <c r="S376" s="24" t="s">
        <v>8</v>
      </c>
      <c r="T376" s="25"/>
      <c r="U376" s="41">
        <v>4394</v>
      </c>
      <c r="V376" s="41">
        <v>84</v>
      </c>
      <c r="W376" s="105"/>
      <c r="X376" s="67"/>
    </row>
    <row r="377" spans="1:24" x14ac:dyDescent="0.45">
      <c r="A377" s="38">
        <v>377</v>
      </c>
      <c r="B377" t="s">
        <v>1817</v>
      </c>
      <c r="C377" t="s">
        <v>1818</v>
      </c>
      <c r="D377" t="s">
        <v>146</v>
      </c>
      <c r="E377" t="s">
        <v>147</v>
      </c>
      <c r="F377" t="s">
        <v>405</v>
      </c>
      <c r="G377" t="s">
        <v>406</v>
      </c>
      <c r="H377" t="s">
        <v>140</v>
      </c>
      <c r="I377" t="s">
        <v>407</v>
      </c>
      <c r="J377" t="s">
        <v>142</v>
      </c>
      <c r="K377" t="s">
        <v>408</v>
      </c>
      <c r="L377" t="s">
        <v>109</v>
      </c>
      <c r="M377" t="s">
        <v>110</v>
      </c>
      <c r="N377" t="s">
        <v>1922</v>
      </c>
      <c r="P377" s="25">
        <v>1</v>
      </c>
      <c r="Q377" s="33">
        <v>170448</v>
      </c>
      <c r="R377" s="25">
        <v>0</v>
      </c>
      <c r="S377" s="24" t="s">
        <v>8</v>
      </c>
      <c r="T377" s="25"/>
      <c r="U377" s="41">
        <v>99</v>
      </c>
      <c r="V377" s="41">
        <v>1</v>
      </c>
      <c r="W377" s="105"/>
      <c r="X377" s="67"/>
    </row>
    <row r="378" spans="1:24" x14ac:dyDescent="0.45">
      <c r="A378" s="38">
        <v>378</v>
      </c>
      <c r="B378" t="s">
        <v>1819</v>
      </c>
      <c r="C378" t="s">
        <v>1820</v>
      </c>
      <c r="D378" t="s">
        <v>146</v>
      </c>
      <c r="E378" t="s">
        <v>147</v>
      </c>
      <c r="F378" t="s">
        <v>1821</v>
      </c>
      <c r="G378" t="s">
        <v>1822</v>
      </c>
      <c r="H378" t="s">
        <v>140</v>
      </c>
      <c r="I378" t="s">
        <v>1820</v>
      </c>
      <c r="J378" t="s">
        <v>142</v>
      </c>
      <c r="K378" t="s">
        <v>1823</v>
      </c>
      <c r="L378" t="s">
        <v>97</v>
      </c>
      <c r="M378" t="s">
        <v>98</v>
      </c>
      <c r="N378" t="s">
        <v>1912</v>
      </c>
      <c r="P378" s="25">
        <v>30</v>
      </c>
      <c r="Q378" s="33">
        <v>691385</v>
      </c>
      <c r="R378" s="25">
        <v>8</v>
      </c>
      <c r="S378" s="24" t="s">
        <v>8</v>
      </c>
      <c r="T378" s="25"/>
      <c r="U378" s="41">
        <v>866</v>
      </c>
      <c r="V378" s="41">
        <v>31</v>
      </c>
      <c r="W378" s="105"/>
      <c r="X378" s="67"/>
    </row>
    <row r="379" spans="1:24" x14ac:dyDescent="0.45">
      <c r="A379" s="38">
        <v>379</v>
      </c>
      <c r="B379" t="s">
        <v>1824</v>
      </c>
      <c r="C379" t="s">
        <v>1825</v>
      </c>
      <c r="D379" t="s">
        <v>146</v>
      </c>
      <c r="E379" t="s">
        <v>147</v>
      </c>
      <c r="F379" t="s">
        <v>1826</v>
      </c>
      <c r="G379" t="s">
        <v>1827</v>
      </c>
      <c r="H379" t="s">
        <v>140</v>
      </c>
      <c r="I379" t="s">
        <v>1825</v>
      </c>
      <c r="J379" t="s">
        <v>142</v>
      </c>
      <c r="K379" t="s">
        <v>1828</v>
      </c>
      <c r="L379" t="s">
        <v>106</v>
      </c>
      <c r="M379" t="s">
        <v>107</v>
      </c>
      <c r="N379" t="s">
        <v>1920</v>
      </c>
      <c r="P379" s="25">
        <v>20</v>
      </c>
      <c r="Q379" s="33">
        <v>534931</v>
      </c>
      <c r="R379" s="25">
        <v>6</v>
      </c>
      <c r="S379" s="24" t="s">
        <v>8</v>
      </c>
      <c r="T379" s="25"/>
      <c r="U379" s="41">
        <v>1338</v>
      </c>
      <c r="V379" s="41">
        <v>24</v>
      </c>
      <c r="W379" s="105"/>
      <c r="X379" s="67"/>
    </row>
    <row r="380" spans="1:24" x14ac:dyDescent="0.45">
      <c r="A380" s="38">
        <v>380</v>
      </c>
      <c r="B380" t="s">
        <v>1829</v>
      </c>
      <c r="C380" t="s">
        <v>849</v>
      </c>
      <c r="D380" t="s">
        <v>146</v>
      </c>
      <c r="E380" t="s">
        <v>147</v>
      </c>
      <c r="F380" t="s">
        <v>2031</v>
      </c>
      <c r="G380" t="s">
        <v>1831</v>
      </c>
      <c r="H380" t="s">
        <v>140</v>
      </c>
      <c r="I380" t="s">
        <v>849</v>
      </c>
      <c r="J380" t="s">
        <v>142</v>
      </c>
      <c r="K380" t="s">
        <v>850</v>
      </c>
      <c r="L380" t="s">
        <v>97</v>
      </c>
      <c r="M380" t="s">
        <v>98</v>
      </c>
      <c r="N380" t="s">
        <v>1912</v>
      </c>
      <c r="P380" s="25">
        <v>436</v>
      </c>
      <c r="Q380" s="33">
        <v>9737389</v>
      </c>
      <c r="R380" s="25">
        <v>97</v>
      </c>
      <c r="S380" s="24" t="s">
        <v>8</v>
      </c>
      <c r="T380" s="25"/>
      <c r="U380" s="41">
        <v>3830</v>
      </c>
      <c r="V380" s="41">
        <v>395</v>
      </c>
      <c r="W380" s="105"/>
      <c r="X380" s="67"/>
    </row>
    <row r="381" spans="1:24" x14ac:dyDescent="0.45">
      <c r="A381" s="38">
        <v>381</v>
      </c>
      <c r="B381" t="s">
        <v>1832</v>
      </c>
      <c r="C381" t="s">
        <v>1833</v>
      </c>
      <c r="D381" t="s">
        <v>146</v>
      </c>
      <c r="E381" t="s">
        <v>147</v>
      </c>
      <c r="F381" t="s">
        <v>1834</v>
      </c>
      <c r="G381" t="s">
        <v>1835</v>
      </c>
      <c r="H381" t="s">
        <v>140</v>
      </c>
      <c r="I381" t="s">
        <v>1833</v>
      </c>
      <c r="J381" t="s">
        <v>142</v>
      </c>
      <c r="K381" t="s">
        <v>1836</v>
      </c>
      <c r="L381" t="s">
        <v>115</v>
      </c>
      <c r="M381" t="s">
        <v>116</v>
      </c>
      <c r="N381" t="s">
        <v>1913</v>
      </c>
      <c r="P381" s="25">
        <v>406</v>
      </c>
      <c r="Q381" s="33">
        <v>634890</v>
      </c>
      <c r="R381" s="25">
        <v>11</v>
      </c>
      <c r="S381" s="24" t="s">
        <v>8</v>
      </c>
      <c r="T381" s="25"/>
      <c r="U381" s="41">
        <v>3762</v>
      </c>
      <c r="V381" s="41">
        <v>378</v>
      </c>
      <c r="W381" s="105"/>
      <c r="X381" s="67"/>
    </row>
    <row r="382" spans="1:24" x14ac:dyDescent="0.45">
      <c r="A382" s="38">
        <v>382</v>
      </c>
      <c r="B382" t="s">
        <v>1837</v>
      </c>
      <c r="C382" t="s">
        <v>1838</v>
      </c>
      <c r="D382" t="s">
        <v>146</v>
      </c>
      <c r="E382" t="s">
        <v>147</v>
      </c>
      <c r="F382" t="s">
        <v>1839</v>
      </c>
      <c r="G382" t="s">
        <v>1840</v>
      </c>
      <c r="H382" t="s">
        <v>1841</v>
      </c>
      <c r="I382" t="s">
        <v>1838</v>
      </c>
      <c r="J382" t="s">
        <v>142</v>
      </c>
      <c r="K382" t="s">
        <v>1842</v>
      </c>
      <c r="L382" t="s">
        <v>97</v>
      </c>
      <c r="M382" t="s">
        <v>98</v>
      </c>
      <c r="N382" t="s">
        <v>1912</v>
      </c>
      <c r="P382" s="25">
        <v>311</v>
      </c>
      <c r="Q382" s="33">
        <v>10784275</v>
      </c>
      <c r="R382" s="25">
        <v>47</v>
      </c>
      <c r="S382" s="24" t="s">
        <v>8</v>
      </c>
      <c r="T382" s="25"/>
      <c r="U382" s="41">
        <v>4806</v>
      </c>
      <c r="V382" s="41">
        <v>252</v>
      </c>
      <c r="W382" s="105"/>
      <c r="X382" s="67"/>
    </row>
    <row r="383" spans="1:24" x14ac:dyDescent="0.45">
      <c r="A383" s="38">
        <v>383</v>
      </c>
      <c r="B383" s="32" t="s">
        <v>1952</v>
      </c>
      <c r="C383" t="s">
        <v>1244</v>
      </c>
      <c r="D383" t="s">
        <v>146</v>
      </c>
      <c r="E383" t="s">
        <v>147</v>
      </c>
      <c r="F383" t="s">
        <v>2032</v>
      </c>
      <c r="G383" t="s">
        <v>2033</v>
      </c>
      <c r="H383" t="s">
        <v>140</v>
      </c>
      <c r="I383" t="s">
        <v>1244</v>
      </c>
      <c r="J383" t="s">
        <v>142</v>
      </c>
      <c r="K383" t="s">
        <v>1245</v>
      </c>
      <c r="L383" t="s">
        <v>184</v>
      </c>
      <c r="M383" t="s">
        <v>185</v>
      </c>
      <c r="N383" t="s">
        <v>1914</v>
      </c>
      <c r="P383" s="25"/>
      <c r="Q383" s="33">
        <v>587730</v>
      </c>
      <c r="R383" s="25">
        <v>3</v>
      </c>
      <c r="T383" s="25"/>
      <c r="U383" s="41">
        <v>4728</v>
      </c>
      <c r="V383" s="41">
        <v>99</v>
      </c>
      <c r="W383" s="105"/>
      <c r="X383" s="67"/>
    </row>
    <row r="384" spans="1:24" x14ac:dyDescent="0.45">
      <c r="A384" s="38">
        <v>384</v>
      </c>
      <c r="B384" s="32" t="s">
        <v>1953</v>
      </c>
      <c r="C384" t="s">
        <v>860</v>
      </c>
      <c r="D384" t="s">
        <v>146</v>
      </c>
      <c r="E384" t="s">
        <v>147</v>
      </c>
      <c r="F384" t="s">
        <v>502</v>
      </c>
      <c r="G384" t="s">
        <v>859</v>
      </c>
      <c r="H384" t="s">
        <v>140</v>
      </c>
      <c r="I384" t="s">
        <v>860</v>
      </c>
      <c r="J384" t="s">
        <v>142</v>
      </c>
      <c r="K384" t="s">
        <v>646</v>
      </c>
      <c r="L384" t="s">
        <v>184</v>
      </c>
      <c r="M384" t="s">
        <v>185</v>
      </c>
      <c r="N384" t="s">
        <v>1914</v>
      </c>
      <c r="P384" s="25"/>
      <c r="Q384" s="33">
        <v>177018</v>
      </c>
      <c r="R384" s="25">
        <v>0</v>
      </c>
      <c r="T384" s="25"/>
      <c r="U384" s="41">
        <v>98</v>
      </c>
      <c r="V384" s="41">
        <v>0</v>
      </c>
      <c r="W384" s="105"/>
      <c r="X384" s="67"/>
    </row>
    <row r="385" spans="1:24" x14ac:dyDescent="0.45">
      <c r="A385" s="38">
        <v>385</v>
      </c>
      <c r="B385" t="s">
        <v>1843</v>
      </c>
      <c r="C385" t="s">
        <v>1844</v>
      </c>
      <c r="D385" t="s">
        <v>146</v>
      </c>
      <c r="E385" t="s">
        <v>147</v>
      </c>
      <c r="F385" t="s">
        <v>1845</v>
      </c>
      <c r="G385" t="s">
        <v>1846</v>
      </c>
      <c r="H385" t="s">
        <v>140</v>
      </c>
      <c r="I385" t="s">
        <v>1844</v>
      </c>
      <c r="J385" t="s">
        <v>142</v>
      </c>
      <c r="K385" t="s">
        <v>1847</v>
      </c>
      <c r="L385" t="s">
        <v>109</v>
      </c>
      <c r="M385" t="s">
        <v>110</v>
      </c>
      <c r="N385" t="s">
        <v>1922</v>
      </c>
      <c r="P385" s="25">
        <v>69</v>
      </c>
      <c r="Q385" s="33">
        <v>1836674</v>
      </c>
      <c r="R385" s="25">
        <v>0</v>
      </c>
      <c r="S385" s="24" t="s">
        <v>8</v>
      </c>
      <c r="T385" s="25"/>
      <c r="U385" s="41">
        <v>1895</v>
      </c>
      <c r="V385" s="41">
        <v>69</v>
      </c>
      <c r="W385" s="105"/>
      <c r="X385" s="67"/>
    </row>
    <row r="386" spans="1:24" x14ac:dyDescent="0.45">
      <c r="A386" s="38">
        <v>386</v>
      </c>
      <c r="B386" t="s">
        <v>1848</v>
      </c>
      <c r="C386" t="s">
        <v>1849</v>
      </c>
      <c r="D386" t="s">
        <v>146</v>
      </c>
      <c r="E386" t="s">
        <v>147</v>
      </c>
      <c r="F386" t="s">
        <v>1850</v>
      </c>
      <c r="G386" t="s">
        <v>1851</v>
      </c>
      <c r="H386" t="s">
        <v>140</v>
      </c>
      <c r="I386" t="s">
        <v>1849</v>
      </c>
      <c r="J386" t="s">
        <v>142</v>
      </c>
      <c r="K386" t="s">
        <v>1852</v>
      </c>
      <c r="L386" t="s">
        <v>100</v>
      </c>
      <c r="M386" t="s">
        <v>101</v>
      </c>
      <c r="N386" t="s">
        <v>1921</v>
      </c>
      <c r="P386" s="25">
        <v>14</v>
      </c>
      <c r="Q386" s="33">
        <v>1607934</v>
      </c>
      <c r="R386" s="25">
        <v>2</v>
      </c>
      <c r="S386" s="24" t="s">
        <v>8</v>
      </c>
      <c r="T386" s="25"/>
      <c r="U386" s="41">
        <v>1333</v>
      </c>
      <c r="V386" s="41">
        <v>15</v>
      </c>
      <c r="W386" s="105"/>
      <c r="X386" s="67"/>
    </row>
    <row r="387" spans="1:24" x14ac:dyDescent="0.45">
      <c r="A387" s="38">
        <v>387</v>
      </c>
      <c r="B387" s="32" t="s">
        <v>1954</v>
      </c>
      <c r="C387" t="s">
        <v>1955</v>
      </c>
      <c r="D387" t="s">
        <v>146</v>
      </c>
      <c r="E387" t="s">
        <v>147</v>
      </c>
      <c r="F387" t="s">
        <v>2034</v>
      </c>
      <c r="G387" t="s">
        <v>2035</v>
      </c>
      <c r="H387" t="s">
        <v>140</v>
      </c>
      <c r="I387" t="s">
        <v>1955</v>
      </c>
      <c r="J387" t="s">
        <v>142</v>
      </c>
      <c r="K387" t="s">
        <v>2045</v>
      </c>
      <c r="L387" t="s">
        <v>97</v>
      </c>
      <c r="M387" t="s">
        <v>98</v>
      </c>
      <c r="N387" t="s">
        <v>1912</v>
      </c>
      <c r="P387" s="25"/>
      <c r="Q387" s="33">
        <v>170448</v>
      </c>
      <c r="R387" s="25">
        <v>0</v>
      </c>
      <c r="T387" s="25"/>
      <c r="U387" s="41">
        <v>2914</v>
      </c>
      <c r="V387" s="41">
        <v>27</v>
      </c>
      <c r="W387" s="105"/>
      <c r="X387" s="67"/>
    </row>
    <row r="388" spans="1:24" x14ac:dyDescent="0.45">
      <c r="A388" s="38">
        <v>388</v>
      </c>
      <c r="B388" t="s">
        <v>1853</v>
      </c>
      <c r="C388" t="s">
        <v>1854</v>
      </c>
      <c r="D388" t="s">
        <v>146</v>
      </c>
      <c r="E388" t="s">
        <v>147</v>
      </c>
      <c r="F388" t="s">
        <v>1855</v>
      </c>
      <c r="G388" t="s">
        <v>1856</v>
      </c>
      <c r="H388" t="s">
        <v>140</v>
      </c>
      <c r="I388" t="s">
        <v>1854</v>
      </c>
      <c r="J388" t="s">
        <v>142</v>
      </c>
      <c r="K388" t="s">
        <v>1857</v>
      </c>
      <c r="L388" t="s">
        <v>106</v>
      </c>
      <c r="M388" t="s">
        <v>107</v>
      </c>
      <c r="N388" t="s">
        <v>1920</v>
      </c>
      <c r="P388" s="25">
        <v>252</v>
      </c>
      <c r="Q388" s="33">
        <v>6771232</v>
      </c>
      <c r="R388" s="25">
        <v>106</v>
      </c>
      <c r="S388" s="24" t="s">
        <v>8</v>
      </c>
      <c r="T388" s="25"/>
      <c r="U388" s="41">
        <v>5480</v>
      </c>
      <c r="V388" s="41">
        <v>312</v>
      </c>
      <c r="W388" s="105"/>
      <c r="X388" s="67"/>
    </row>
    <row r="389" spans="1:24" x14ac:dyDescent="0.45">
      <c r="A389" s="38">
        <v>389</v>
      </c>
      <c r="B389" s="32" t="s">
        <v>1956</v>
      </c>
      <c r="C389" t="s">
        <v>1957</v>
      </c>
      <c r="D389" t="s">
        <v>146</v>
      </c>
      <c r="E389" t="s">
        <v>147</v>
      </c>
      <c r="F389" t="s">
        <v>564</v>
      </c>
      <c r="G389" t="s">
        <v>565</v>
      </c>
      <c r="H389" t="s">
        <v>140</v>
      </c>
      <c r="I389" t="s">
        <v>566</v>
      </c>
      <c r="J389" t="s">
        <v>142</v>
      </c>
      <c r="K389" t="s">
        <v>567</v>
      </c>
      <c r="L389" t="s">
        <v>97</v>
      </c>
      <c r="M389" t="s">
        <v>98</v>
      </c>
      <c r="N389" t="s">
        <v>1912</v>
      </c>
      <c r="P389" s="25"/>
      <c r="Q389" s="33">
        <v>177018</v>
      </c>
      <c r="R389" s="25">
        <v>0</v>
      </c>
      <c r="T389" s="25"/>
      <c r="U389" s="41">
        <v>105</v>
      </c>
      <c r="V389" s="41">
        <v>3</v>
      </c>
      <c r="W389" s="105"/>
      <c r="X389" s="67"/>
    </row>
    <row r="390" spans="1:24" x14ac:dyDescent="0.45">
      <c r="A390" s="38">
        <v>390</v>
      </c>
      <c r="B390" t="s">
        <v>1858</v>
      </c>
      <c r="C390" t="s">
        <v>1859</v>
      </c>
      <c r="D390" t="s">
        <v>146</v>
      </c>
      <c r="E390" t="s">
        <v>147</v>
      </c>
      <c r="F390" t="s">
        <v>1860</v>
      </c>
      <c r="G390" t="s">
        <v>1861</v>
      </c>
      <c r="H390" t="s">
        <v>140</v>
      </c>
      <c r="I390" t="s">
        <v>1862</v>
      </c>
      <c r="J390" t="s">
        <v>142</v>
      </c>
      <c r="K390" t="s">
        <v>1863</v>
      </c>
      <c r="L390" t="s">
        <v>97</v>
      </c>
      <c r="M390" t="s">
        <v>98</v>
      </c>
      <c r="N390" t="s">
        <v>1912</v>
      </c>
      <c r="P390" s="25">
        <v>38</v>
      </c>
      <c r="Q390" s="33">
        <v>2314697</v>
      </c>
      <c r="R390" s="25">
        <v>16</v>
      </c>
      <c r="S390" s="24" t="s">
        <v>8</v>
      </c>
      <c r="T390" s="25"/>
      <c r="U390" s="41">
        <v>3536</v>
      </c>
      <c r="V390" s="41">
        <v>32</v>
      </c>
      <c r="W390" s="105"/>
      <c r="X390" s="67"/>
    </row>
    <row r="391" spans="1:24" x14ac:dyDescent="0.45">
      <c r="A391" s="38">
        <v>391</v>
      </c>
      <c r="B391" t="s">
        <v>1864</v>
      </c>
      <c r="C391" t="s">
        <v>1865</v>
      </c>
      <c r="D391" t="s">
        <v>146</v>
      </c>
      <c r="E391" t="s">
        <v>147</v>
      </c>
      <c r="F391" t="s">
        <v>1866</v>
      </c>
      <c r="G391" t="s">
        <v>1867</v>
      </c>
      <c r="H391" t="s">
        <v>140</v>
      </c>
      <c r="I391" t="s">
        <v>877</v>
      </c>
      <c r="J391" t="s">
        <v>142</v>
      </c>
      <c r="K391" t="s">
        <v>880</v>
      </c>
      <c r="L391" t="s">
        <v>1909</v>
      </c>
      <c r="M391" t="s">
        <v>1910</v>
      </c>
      <c r="N391" t="s">
        <v>1911</v>
      </c>
      <c r="P391" s="25">
        <v>14</v>
      </c>
      <c r="Q391" s="33">
        <v>1864912</v>
      </c>
      <c r="R391" s="25">
        <v>3</v>
      </c>
      <c r="S391" s="24" t="s">
        <v>8</v>
      </c>
      <c r="T391" s="25"/>
      <c r="U391" s="41">
        <v>1234</v>
      </c>
      <c r="V391" s="41">
        <v>16</v>
      </c>
      <c r="W391" s="105"/>
      <c r="X391" s="67"/>
    </row>
    <row r="392" spans="1:24" x14ac:dyDescent="0.45">
      <c r="A392" s="38">
        <v>392</v>
      </c>
      <c r="B392" t="s">
        <v>1868</v>
      </c>
      <c r="C392" t="s">
        <v>1869</v>
      </c>
      <c r="D392" t="s">
        <v>146</v>
      </c>
      <c r="E392" t="s">
        <v>147</v>
      </c>
      <c r="F392" t="s">
        <v>502</v>
      </c>
      <c r="G392" t="s">
        <v>859</v>
      </c>
      <c r="H392" t="s">
        <v>140</v>
      </c>
      <c r="I392" t="s">
        <v>860</v>
      </c>
      <c r="J392" t="s">
        <v>142</v>
      </c>
      <c r="K392" t="s">
        <v>646</v>
      </c>
      <c r="L392" t="s">
        <v>184</v>
      </c>
      <c r="M392" t="s">
        <v>185</v>
      </c>
      <c r="N392" t="s">
        <v>1914</v>
      </c>
      <c r="P392" s="25">
        <v>5</v>
      </c>
      <c r="Q392" s="33">
        <v>170448</v>
      </c>
      <c r="R392" s="25">
        <v>0</v>
      </c>
      <c r="S392" s="24" t="s">
        <v>8</v>
      </c>
      <c r="T392" s="25"/>
      <c r="U392" s="41">
        <v>114</v>
      </c>
      <c r="V392" s="41">
        <v>1</v>
      </c>
      <c r="W392" s="105"/>
      <c r="X392" s="67"/>
    </row>
    <row r="393" spans="1:24" x14ac:dyDescent="0.45">
      <c r="A393" s="38">
        <v>393</v>
      </c>
      <c r="B393" t="s">
        <v>1870</v>
      </c>
      <c r="C393" t="s">
        <v>1871</v>
      </c>
      <c r="D393" t="s">
        <v>146</v>
      </c>
      <c r="E393" t="s">
        <v>147</v>
      </c>
      <c r="F393" t="s">
        <v>1872</v>
      </c>
      <c r="G393" t="s">
        <v>1873</v>
      </c>
      <c r="H393" t="s">
        <v>140</v>
      </c>
      <c r="I393" t="s">
        <v>1871</v>
      </c>
      <c r="J393" t="s">
        <v>142</v>
      </c>
      <c r="K393" t="s">
        <v>1874</v>
      </c>
      <c r="L393" t="s">
        <v>1915</v>
      </c>
      <c r="M393" t="s">
        <v>1916</v>
      </c>
      <c r="N393" t="s">
        <v>1917</v>
      </c>
      <c r="P393" s="25">
        <v>36</v>
      </c>
      <c r="Q393" s="33">
        <v>810210</v>
      </c>
      <c r="R393" s="25">
        <v>10</v>
      </c>
      <c r="S393" s="24" t="s">
        <v>8</v>
      </c>
      <c r="T393" s="25"/>
      <c r="U393" s="41">
        <v>2849</v>
      </c>
      <c r="V393" s="41">
        <v>27</v>
      </c>
      <c r="W393" s="105"/>
      <c r="X393" s="67"/>
    </row>
    <row r="394" spans="1:24" x14ac:dyDescent="0.45">
      <c r="A394" s="38">
        <v>394</v>
      </c>
      <c r="B394" t="s">
        <v>1875</v>
      </c>
      <c r="C394" t="s">
        <v>1876</v>
      </c>
      <c r="D394" t="s">
        <v>146</v>
      </c>
      <c r="E394" t="s">
        <v>147</v>
      </c>
      <c r="F394" t="s">
        <v>1877</v>
      </c>
      <c r="G394" t="s">
        <v>1878</v>
      </c>
      <c r="H394" t="s">
        <v>140</v>
      </c>
      <c r="I394" t="s">
        <v>1876</v>
      </c>
      <c r="J394" t="s">
        <v>142</v>
      </c>
      <c r="K394" t="s">
        <v>1879</v>
      </c>
      <c r="L394" t="s">
        <v>100</v>
      </c>
      <c r="M394" t="s">
        <v>101</v>
      </c>
      <c r="N394" t="s">
        <v>1921</v>
      </c>
      <c r="P394" s="25">
        <v>8</v>
      </c>
      <c r="Q394" s="33">
        <v>2435895</v>
      </c>
      <c r="R394" s="25">
        <v>15</v>
      </c>
      <c r="S394" s="24" t="s">
        <v>8</v>
      </c>
      <c r="T394" s="25"/>
      <c r="U394" s="41">
        <v>1131</v>
      </c>
      <c r="V394" s="41">
        <v>11</v>
      </c>
      <c r="W394" s="105"/>
      <c r="X394" s="67"/>
    </row>
    <row r="395" spans="1:24" x14ac:dyDescent="0.45">
      <c r="A395" s="38">
        <v>395</v>
      </c>
      <c r="B395" t="s">
        <v>1880</v>
      </c>
      <c r="C395" t="s">
        <v>1881</v>
      </c>
      <c r="D395" t="s">
        <v>146</v>
      </c>
      <c r="E395" t="s">
        <v>147</v>
      </c>
      <c r="F395" t="s">
        <v>1882</v>
      </c>
      <c r="G395" t="s">
        <v>1883</v>
      </c>
      <c r="H395" t="s">
        <v>140</v>
      </c>
      <c r="I395" t="s">
        <v>1881</v>
      </c>
      <c r="J395" t="s">
        <v>142</v>
      </c>
      <c r="K395" t="s">
        <v>1884</v>
      </c>
      <c r="L395" t="s">
        <v>115</v>
      </c>
      <c r="M395" t="s">
        <v>116</v>
      </c>
      <c r="N395" t="s">
        <v>1913</v>
      </c>
      <c r="P395" s="25">
        <v>125</v>
      </c>
      <c r="Q395" s="33">
        <v>761798</v>
      </c>
      <c r="R395" s="25">
        <v>13</v>
      </c>
      <c r="S395" s="24" t="s">
        <v>8</v>
      </c>
      <c r="T395" s="25"/>
      <c r="U395" s="41">
        <v>4454</v>
      </c>
      <c r="V395" s="41">
        <v>128</v>
      </c>
      <c r="W395" s="105"/>
      <c r="X395" s="67"/>
    </row>
    <row r="396" spans="1:24" x14ac:dyDescent="0.45">
      <c r="A396" s="38">
        <v>396</v>
      </c>
      <c r="B396" t="s">
        <v>1885</v>
      </c>
      <c r="C396" t="s">
        <v>1886</v>
      </c>
      <c r="D396" t="s">
        <v>146</v>
      </c>
      <c r="E396" t="s">
        <v>147</v>
      </c>
      <c r="F396" t="s">
        <v>1887</v>
      </c>
      <c r="G396" t="s">
        <v>1888</v>
      </c>
      <c r="H396" t="s">
        <v>140</v>
      </c>
      <c r="I396" t="s">
        <v>1886</v>
      </c>
      <c r="J396" t="s">
        <v>142</v>
      </c>
      <c r="K396" t="s">
        <v>1889</v>
      </c>
      <c r="L396" t="s">
        <v>97</v>
      </c>
      <c r="M396" t="s">
        <v>98</v>
      </c>
      <c r="N396" t="s">
        <v>1912</v>
      </c>
      <c r="P396" s="25">
        <v>162</v>
      </c>
      <c r="Q396" s="33">
        <v>3086146</v>
      </c>
      <c r="R396" s="25">
        <v>9</v>
      </c>
      <c r="S396" s="24" t="s">
        <v>8</v>
      </c>
      <c r="T396" s="25"/>
      <c r="U396" s="41">
        <v>1820</v>
      </c>
      <c r="V396" s="41">
        <v>127</v>
      </c>
      <c r="W396" s="105"/>
      <c r="X396" s="67"/>
    </row>
    <row r="397" spans="1:24" x14ac:dyDescent="0.45">
      <c r="A397" s="38">
        <v>397</v>
      </c>
      <c r="B397" t="s">
        <v>1890</v>
      </c>
      <c r="C397" t="s">
        <v>1891</v>
      </c>
      <c r="D397" t="s">
        <v>146</v>
      </c>
      <c r="E397" t="s">
        <v>147</v>
      </c>
      <c r="F397" t="s">
        <v>1892</v>
      </c>
      <c r="G397" t="s">
        <v>1893</v>
      </c>
      <c r="H397" t="s">
        <v>140</v>
      </c>
      <c r="I397" t="s">
        <v>1891</v>
      </c>
      <c r="J397" t="s">
        <v>142</v>
      </c>
      <c r="K397" t="s">
        <v>1894</v>
      </c>
      <c r="L397" t="s">
        <v>106</v>
      </c>
      <c r="M397" t="s">
        <v>107</v>
      </c>
      <c r="N397" t="s">
        <v>1920</v>
      </c>
      <c r="P397" s="25">
        <v>321</v>
      </c>
      <c r="Q397" s="33">
        <v>4551790</v>
      </c>
      <c r="R397" s="25">
        <v>17</v>
      </c>
      <c r="S397" s="24" t="s">
        <v>8</v>
      </c>
      <c r="T397" s="25"/>
      <c r="U397" s="41">
        <v>4179</v>
      </c>
      <c r="V397" s="41">
        <v>326</v>
      </c>
      <c r="W397" s="105"/>
      <c r="X397" s="67"/>
    </row>
    <row r="398" spans="1:24" x14ac:dyDescent="0.45">
      <c r="A398" s="38">
        <v>398</v>
      </c>
      <c r="B398" t="s">
        <v>1895</v>
      </c>
      <c r="C398" t="s">
        <v>141</v>
      </c>
      <c r="D398" t="s">
        <v>146</v>
      </c>
      <c r="E398" t="s">
        <v>147</v>
      </c>
      <c r="F398" t="s">
        <v>1896</v>
      </c>
      <c r="G398" t="s">
        <v>1897</v>
      </c>
      <c r="H398" t="s">
        <v>140</v>
      </c>
      <c r="I398" t="s">
        <v>141</v>
      </c>
      <c r="J398" t="s">
        <v>142</v>
      </c>
      <c r="K398" t="s">
        <v>1898</v>
      </c>
      <c r="L398" t="s">
        <v>112</v>
      </c>
      <c r="M398" t="s">
        <v>1918</v>
      </c>
      <c r="N398" t="s">
        <v>1919</v>
      </c>
      <c r="P398" s="25">
        <v>7774</v>
      </c>
      <c r="Q398" s="33">
        <v>78224272</v>
      </c>
      <c r="R398" s="25">
        <v>2370</v>
      </c>
      <c r="S398" s="24" t="s">
        <v>8</v>
      </c>
      <c r="T398" s="25"/>
      <c r="U398" s="41">
        <v>23571</v>
      </c>
      <c r="V398" s="41">
        <v>6614</v>
      </c>
      <c r="W398" s="105"/>
      <c r="X398" s="67"/>
    </row>
    <row r="399" spans="1:24" x14ac:dyDescent="0.45">
      <c r="A399" s="38">
        <v>399</v>
      </c>
      <c r="B399" t="s">
        <v>1899</v>
      </c>
      <c r="C399" t="s">
        <v>1900</v>
      </c>
      <c r="D399" t="s">
        <v>146</v>
      </c>
      <c r="E399" t="s">
        <v>147</v>
      </c>
      <c r="F399" t="s">
        <v>1901</v>
      </c>
      <c r="G399" t="s">
        <v>1902</v>
      </c>
      <c r="H399" t="s">
        <v>140</v>
      </c>
      <c r="I399" t="s">
        <v>1900</v>
      </c>
      <c r="J399" t="s">
        <v>142</v>
      </c>
      <c r="K399" t="s">
        <v>1903</v>
      </c>
      <c r="L399" t="s">
        <v>184</v>
      </c>
      <c r="M399" t="s">
        <v>185</v>
      </c>
      <c r="N399" t="s">
        <v>1914</v>
      </c>
      <c r="P399" s="25">
        <v>0</v>
      </c>
      <c r="Q399" s="33">
        <v>177018</v>
      </c>
      <c r="R399" s="25">
        <v>0</v>
      </c>
      <c r="S399" s="24" t="s">
        <v>12</v>
      </c>
      <c r="T399" s="25"/>
      <c r="U399" s="41">
        <v>59</v>
      </c>
      <c r="V399" s="41">
        <v>0</v>
      </c>
      <c r="W399" s="105"/>
      <c r="X399" s="67"/>
    </row>
    <row r="400" spans="1:24" x14ac:dyDescent="0.45">
      <c r="A400" s="38">
        <v>400</v>
      </c>
      <c r="B400" t="s">
        <v>1904</v>
      </c>
      <c r="C400" t="s">
        <v>1905</v>
      </c>
      <c r="D400" t="s">
        <v>146</v>
      </c>
      <c r="E400" t="s">
        <v>147</v>
      </c>
      <c r="F400" t="s">
        <v>1906</v>
      </c>
      <c r="G400" t="s">
        <v>1907</v>
      </c>
      <c r="H400" t="s">
        <v>140</v>
      </c>
      <c r="I400" t="s">
        <v>1905</v>
      </c>
      <c r="J400" t="s">
        <v>142</v>
      </c>
      <c r="K400" t="s">
        <v>1908</v>
      </c>
      <c r="L400" t="s">
        <v>112</v>
      </c>
      <c r="M400" t="s">
        <v>1918</v>
      </c>
      <c r="N400" t="s">
        <v>1919</v>
      </c>
      <c r="P400" s="25">
        <v>23</v>
      </c>
      <c r="Q400" s="33">
        <v>205111</v>
      </c>
      <c r="R400" s="25">
        <v>6</v>
      </c>
      <c r="S400" s="24" t="s">
        <v>8</v>
      </c>
      <c r="T400" s="25"/>
      <c r="U400" s="41">
        <v>830</v>
      </c>
      <c r="V400" s="41">
        <v>21</v>
      </c>
      <c r="W400" s="105"/>
      <c r="X400" s="67"/>
    </row>
  </sheetData>
  <sheetProtection algorithmName="SHA-512" hashValue="ELWyAp+9fHJqyv+892UKapiCNkahG0kF7lwI9p1yJXgPWFIVF6v4tAYkNNtVl8RW+fTTmhCKQM9+R18RvCRkcA==" saltValue="LT0ucMGeqxDU1PQwXbwXPg==" spinCount="100000" sheet="1" objects="1" scenarios="1"/>
  <autoFilter ref="A1:T400"/>
  <sortState ref="A2:N400">
    <sortCondition ref="C2"/>
  </sortState>
  <pageMargins left="0.75" right="0.75" top="1" bottom="1" header="0.5" footer="0.5"/>
  <ignoredErrors>
    <ignoredError sqref="K166:K400 K2:K6 K134:K164 K7:K74 K75:K13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T1857"/>
  <sheetViews>
    <sheetView topLeftCell="E1" workbookViewId="0">
      <selection activeCell="Q3" sqref="Q3:Q117"/>
    </sheetView>
  </sheetViews>
  <sheetFormatPr defaultColWidth="8.6640625" defaultRowHeight="14.25" x14ac:dyDescent="0.45"/>
  <cols>
    <col min="1" max="1" width="10.6640625" style="41" customWidth="1"/>
    <col min="2" max="2" width="39.86328125" style="41" customWidth="1"/>
    <col min="3" max="3" width="11.86328125" style="41" bestFit="1" customWidth="1"/>
    <col min="4" max="4" width="11.86328125" style="41" customWidth="1"/>
    <col min="5" max="5" width="12.33203125" style="41" bestFit="1" customWidth="1"/>
    <col min="6" max="6" width="12.46484375" style="41" customWidth="1"/>
    <col min="7" max="7" width="22.86328125" style="41" customWidth="1"/>
    <col min="8" max="8" width="8.6640625" style="41"/>
    <col min="9" max="9" width="10.86328125" style="41" bestFit="1" customWidth="1"/>
    <col min="10" max="10" width="20" style="41" customWidth="1"/>
    <col min="11" max="11" width="22.53125" style="41" customWidth="1"/>
    <col min="12" max="12" width="8.6640625" style="41"/>
    <col min="13" max="13" width="15.53125" style="41" bestFit="1" customWidth="1"/>
    <col min="14" max="14" width="19" style="41" customWidth="1"/>
    <col min="15" max="15" width="15.86328125" style="41" customWidth="1"/>
    <col min="16" max="16" width="19" style="41" customWidth="1"/>
    <col min="17" max="17" width="38.86328125" style="41" customWidth="1"/>
    <col min="18" max="18" width="11.33203125" style="41" customWidth="1"/>
    <col min="19" max="19" width="11" style="41" customWidth="1"/>
    <col min="20" max="20" width="9.53125" style="41" customWidth="1"/>
    <col min="21" max="16384" width="8.6640625" style="41"/>
  </cols>
  <sheetData>
    <row r="1" spans="1:20" x14ac:dyDescent="0.45">
      <c r="A1" s="41" t="s">
        <v>2063</v>
      </c>
      <c r="B1" s="45" t="s">
        <v>2062</v>
      </c>
      <c r="C1" s="45" t="s">
        <v>2061</v>
      </c>
      <c r="D1" s="45"/>
      <c r="E1" s="41" t="s">
        <v>2064</v>
      </c>
      <c r="F1" s="45" t="s">
        <v>2065</v>
      </c>
      <c r="G1" s="41" t="s">
        <v>6217</v>
      </c>
      <c r="I1" s="41" t="s">
        <v>2066</v>
      </c>
      <c r="J1" s="41" t="s">
        <v>6218</v>
      </c>
      <c r="K1" s="41" t="s">
        <v>6219</v>
      </c>
      <c r="M1" s="42"/>
      <c r="N1" s="42"/>
      <c r="O1" s="42"/>
      <c r="P1" s="42"/>
      <c r="Q1" s="46"/>
      <c r="R1" s="47"/>
      <c r="S1" s="47"/>
    </row>
    <row r="2" spans="1:20" x14ac:dyDescent="0.45">
      <c r="A2" s="41" t="s">
        <v>2067</v>
      </c>
      <c r="B2" s="45" t="s">
        <v>2068</v>
      </c>
      <c r="C2" s="45" t="s">
        <v>2069</v>
      </c>
      <c r="D2" s="45"/>
      <c r="E2" s="41" t="s">
        <v>2070</v>
      </c>
      <c r="F2" s="41" t="s">
        <v>13</v>
      </c>
      <c r="G2" s="41">
        <v>60</v>
      </c>
      <c r="I2" s="65" t="s">
        <v>2071</v>
      </c>
      <c r="J2" s="41">
        <v>17</v>
      </c>
      <c r="K2" s="41">
        <v>0</v>
      </c>
      <c r="N2" s="41" t="s">
        <v>6095</v>
      </c>
      <c r="O2" s="41" t="s">
        <v>6098</v>
      </c>
      <c r="P2" s="41" t="s">
        <v>2061</v>
      </c>
      <c r="Q2" s="41" t="s">
        <v>2062</v>
      </c>
      <c r="R2" s="41" t="s">
        <v>6094</v>
      </c>
      <c r="S2" s="41" t="s">
        <v>6096</v>
      </c>
      <c r="T2" s="41" t="s">
        <v>6097</v>
      </c>
    </row>
    <row r="3" spans="1:20" x14ac:dyDescent="0.45">
      <c r="A3" s="41" t="s">
        <v>2067</v>
      </c>
      <c r="B3" s="45" t="s">
        <v>2072</v>
      </c>
      <c r="C3" s="45" t="s">
        <v>2073</v>
      </c>
      <c r="D3" s="45"/>
      <c r="E3" s="41" t="s">
        <v>2074</v>
      </c>
      <c r="F3" s="41" t="s">
        <v>13</v>
      </c>
      <c r="G3" s="41">
        <v>313</v>
      </c>
      <c r="I3" s="65" t="s">
        <v>2075</v>
      </c>
      <c r="J3" s="41">
        <v>79</v>
      </c>
      <c r="K3" s="41">
        <v>126.4</v>
      </c>
      <c r="N3" s="51" t="str">
        <f>valorg4code</f>
        <v>0485</v>
      </c>
      <c r="O3" s="53">
        <f>IFERROR((RANK(T3,$T$3:$T$191,0)+COUNTIF($T$3:T3, T3)-1), "")</f>
        <v>1</v>
      </c>
      <c r="P3" s="51" t="str" cm="1">
        <f t="array" ref="P3">IFERROR(INDEX($C$2:$C$1840,_xlfn.AGGREGATE(15,3,(($A$2:$A$1840=$N$3)/($A$2:$A$1840=$N$3)*ROW($A$2:$A$1840))-ROW($A$1), ROWS($M$3:M3))), "")</f>
        <v>04850485</v>
      </c>
      <c r="Q3" s="41" t="str" cm="1">
        <f t="array" ref="Q3">IFERROR(INDEX($B$2:$B$1840,_xlfn.AGGREGATE(15,3,(($A$2:$A$1840=$N$3)/($A$2:$A$1840=$N$3)*ROW($A$2:$A$1840))-ROW($A$1), ROWS($M$3:M3))), "")</f>
        <v>Salem Academy Charter School</v>
      </c>
      <c r="R3" s="41" cm="1">
        <f t="array" ref="R3">IFERROR(INDEX($J$2:$J$1840,_xlfn.AGGREGATE(15,3,(($A$2:$A$1840=$N$3)/($A$2:$A$1840=$N$3)*ROW($A$2:$A$1840))-ROW($A$1), ROWS($M$3:M3))), "")</f>
        <v>191</v>
      </c>
      <c r="S3" s="41" cm="1">
        <f t="array" ref="S3">IFERROR(INDEX($G$2:$G$1840,_xlfn.AGGREGATE(15,3,(($A$2:$A$1840=$N$3)/($A$2:$A$1840=$N$3)*ROW($A$2:$A$1840))-ROW($A$1), ROWS($M$3:M3))), "")</f>
        <v>492</v>
      </c>
      <c r="T3" s="52">
        <f t="shared" ref="T3:T66" si="0">IFERROR(R3/S3, "")</f>
        <v>0.38821138211382111</v>
      </c>
    </row>
    <row r="4" spans="1:20" x14ac:dyDescent="0.45">
      <c r="A4" s="41" t="s">
        <v>2067</v>
      </c>
      <c r="B4" s="45" t="s">
        <v>2076</v>
      </c>
      <c r="C4" s="45" t="s">
        <v>2077</v>
      </c>
      <c r="D4" s="45"/>
      <c r="E4" s="41" t="s">
        <v>6152</v>
      </c>
      <c r="F4" s="41" t="s">
        <v>9</v>
      </c>
      <c r="G4" s="41">
        <v>499</v>
      </c>
      <c r="I4" s="65" t="s">
        <v>2071</v>
      </c>
      <c r="J4" s="41">
        <v>151</v>
      </c>
      <c r="K4" s="41">
        <v>241.60000000000002</v>
      </c>
      <c r="O4" s="53" t="str">
        <f>IFERROR((RANK(T4,$T$3:$T$191,0)+COUNTIF($T$3:T4, T4)-1), "")</f>
        <v/>
      </c>
      <c r="P4" s="51" t="str" cm="1">
        <f t="array" ref="P4">IFERROR(INDEX($C$2:$C$1840,_xlfn.AGGREGATE(15,3,(($A$2:$A$1840=$N$3)/($A$2:$A$1840=$N$3)*ROW($A$2:$A$1840))-ROW($A$1), ROWS($M$3:M4))), "")</f>
        <v/>
      </c>
      <c r="Q4" s="41" t="str" cm="1">
        <f t="array" ref="Q4">IFERROR(INDEX($B$2:$B$1840,_xlfn.AGGREGATE(15,3,(($A$2:$A$1840=$N$3)/($A$2:$A$1840=$N$3)*ROW($A$2:$A$1840))-ROW($A$1), ROWS($M$3:M4))), "")</f>
        <v/>
      </c>
      <c r="R4" s="41" t="str" cm="1">
        <f t="array" ref="R4">IFERROR(INDEX($J$2:$J$1840,_xlfn.AGGREGATE(15,3,(($A$2:$A$1840=$N$3)/($A$2:$A$1840=$N$3)*ROW($A$2:$A$1840))-ROW($A$1), ROWS($M$3:M4))), "")</f>
        <v/>
      </c>
      <c r="S4" s="41" t="str" cm="1">
        <f t="array" ref="S4">IFERROR(INDEX($G$2:$G$1840,_xlfn.AGGREGATE(15,3,(($A$2:$A$1840=$N$3)/($A$2:$A$1840=$N$3)*ROW($A$2:$A$1840))-ROW($A$1), ROWS($M$3:M4))), "")</f>
        <v/>
      </c>
      <c r="T4" s="52" t="str">
        <f t="shared" si="0"/>
        <v/>
      </c>
    </row>
    <row r="5" spans="1:20" x14ac:dyDescent="0.45">
      <c r="A5" s="41" t="s">
        <v>2067</v>
      </c>
      <c r="B5" s="45" t="s">
        <v>2078</v>
      </c>
      <c r="C5" s="45" t="s">
        <v>2079</v>
      </c>
      <c r="D5" s="45"/>
      <c r="E5" s="41" t="s">
        <v>2080</v>
      </c>
      <c r="F5" s="41" t="s">
        <v>13</v>
      </c>
      <c r="G5" s="41">
        <v>632</v>
      </c>
      <c r="I5" s="65" t="s">
        <v>2081</v>
      </c>
      <c r="J5" s="41">
        <v>205</v>
      </c>
      <c r="K5" s="41">
        <v>328</v>
      </c>
      <c r="O5" s="53" t="str">
        <f>IFERROR((RANK(T5,$T$3:$T$191,0)+COUNTIF($T$3:T5, T5)-1), "")</f>
        <v/>
      </c>
      <c r="P5" s="51" t="str" cm="1">
        <f t="array" ref="P5">IFERROR(INDEX($C$2:$C$1840,_xlfn.AGGREGATE(15,3,(($A$2:$A$1840=$N$3)/($A$2:$A$1840=$N$3)*ROW($A$2:$A$1840))-ROW($A$1), ROWS($M$3:M5))), "")</f>
        <v/>
      </c>
      <c r="Q5" s="41" t="str" cm="1">
        <f t="array" ref="Q5">IFERROR(INDEX($B$2:$B$1840,_xlfn.AGGREGATE(15,3,(($A$2:$A$1840=$N$3)/($A$2:$A$1840=$N$3)*ROW($A$2:$A$1840))-ROW($A$1), ROWS($M$3:M5))), "")</f>
        <v/>
      </c>
      <c r="R5" s="41" t="str" cm="1">
        <f t="array" ref="R5">IFERROR(INDEX($J$2:$J$1840,_xlfn.AGGREGATE(15,3,(($A$2:$A$1840=$N$3)/($A$2:$A$1840=$N$3)*ROW($A$2:$A$1840))-ROW($A$1), ROWS($M$3:M5))), "")</f>
        <v/>
      </c>
      <c r="S5" s="41" t="str" cm="1">
        <f t="array" ref="S5">IFERROR(INDEX($G$2:$G$1840,_xlfn.AGGREGATE(15,3,(($A$2:$A$1840=$N$3)/($A$2:$A$1840=$N$3)*ROW($A$2:$A$1840))-ROW($A$1), ROWS($M$3:M5))), "")</f>
        <v/>
      </c>
      <c r="T5" s="52" t="str">
        <f t="shared" si="0"/>
        <v/>
      </c>
    </row>
    <row r="6" spans="1:20" x14ac:dyDescent="0.45">
      <c r="A6" s="41" t="s">
        <v>2067</v>
      </c>
      <c r="B6" s="45" t="s">
        <v>2082</v>
      </c>
      <c r="C6" s="45" t="s">
        <v>2083</v>
      </c>
      <c r="D6" s="45"/>
      <c r="E6" s="41" t="s">
        <v>2084</v>
      </c>
      <c r="F6" s="41" t="s">
        <v>13</v>
      </c>
      <c r="G6" s="41">
        <v>618</v>
      </c>
      <c r="I6" s="65" t="s">
        <v>2085</v>
      </c>
      <c r="J6" s="41">
        <v>168</v>
      </c>
      <c r="K6" s="41">
        <v>259.2</v>
      </c>
      <c r="O6" s="53" t="str">
        <f>IFERROR((RANK(T6,$T$3:$T$191,0)+COUNTIF($T$3:T6, T6)-1), "")</f>
        <v/>
      </c>
      <c r="P6" s="51" t="str" cm="1">
        <f t="array" ref="P6">IFERROR(INDEX($C$2:$C$1840,_xlfn.AGGREGATE(15,3,(($A$2:$A$1840=$N$3)/($A$2:$A$1840=$N$3)*ROW($A$2:$A$1840))-ROW($A$1), ROWS($M$3:M6))), "")</f>
        <v/>
      </c>
      <c r="Q6" s="41" t="str" cm="1">
        <f t="array" ref="Q6">IFERROR(INDEX($B$2:$B$1840,_xlfn.AGGREGATE(15,3,(($A$2:$A$1840=$N$3)/($A$2:$A$1840=$N$3)*ROW($A$2:$A$1840))-ROW($A$1), ROWS($M$3:M6))), "")</f>
        <v/>
      </c>
      <c r="R6" s="41" t="str" cm="1">
        <f t="array" ref="R6">IFERROR(INDEX($J$2:$J$1840,_xlfn.AGGREGATE(15,3,(($A$2:$A$1840=$N$3)/($A$2:$A$1840=$N$3)*ROW($A$2:$A$1840))-ROW($A$1), ROWS($M$3:M6))), "")</f>
        <v/>
      </c>
      <c r="S6" s="41" t="str" cm="1">
        <f t="array" ref="S6">IFERROR(INDEX($G$2:$G$1840,_xlfn.AGGREGATE(15,3,(($A$2:$A$1840=$N$3)/($A$2:$A$1840=$N$3)*ROW($A$2:$A$1840))-ROW($A$1), ROWS($M$3:M6))), "")</f>
        <v/>
      </c>
      <c r="T6" s="52" t="str">
        <f t="shared" si="0"/>
        <v/>
      </c>
    </row>
    <row r="7" spans="1:20" x14ac:dyDescent="0.45">
      <c r="A7" s="41" t="s">
        <v>2086</v>
      </c>
      <c r="B7" s="45" t="s">
        <v>2087</v>
      </c>
      <c r="C7" s="45" t="s">
        <v>2088</v>
      </c>
      <c r="D7" s="45"/>
      <c r="E7" s="41" t="s">
        <v>2089</v>
      </c>
      <c r="F7" s="41" t="s">
        <v>9</v>
      </c>
      <c r="G7" s="41">
        <v>495</v>
      </c>
      <c r="I7" s="65" t="s">
        <v>2075</v>
      </c>
      <c r="J7" s="41">
        <v>148</v>
      </c>
      <c r="K7" s="41">
        <v>225.60000000000002</v>
      </c>
      <c r="O7" s="53" t="str">
        <f>IFERROR((RANK(T7,$T$3:$T$191,0)+COUNTIF($T$3:T7, T7)-1), "")</f>
        <v/>
      </c>
      <c r="P7" s="51" t="str" cm="1">
        <f t="array" ref="P7">IFERROR(INDEX($C$2:$C$1840,_xlfn.AGGREGATE(15,3,(($A$2:$A$1840=$N$3)/($A$2:$A$1840=$N$3)*ROW($A$2:$A$1840))-ROW($A$1), ROWS($M$3:M7))), "")</f>
        <v/>
      </c>
      <c r="Q7" s="41" t="str" cm="1">
        <f t="array" ref="Q7">IFERROR(INDEX($B$2:$B$1840,_xlfn.AGGREGATE(15,3,(($A$2:$A$1840=$N$3)/($A$2:$A$1840=$N$3)*ROW($A$2:$A$1840))-ROW($A$1), ROWS($M$3:M7))), "")</f>
        <v/>
      </c>
      <c r="R7" s="41" t="str" cm="1">
        <f t="array" ref="R7">IFERROR(INDEX($J$2:$J$1840,_xlfn.AGGREGATE(15,3,(($A$2:$A$1840=$N$3)/($A$2:$A$1840=$N$3)*ROW($A$2:$A$1840))-ROW($A$1), ROWS($M$3:M7))), "")</f>
        <v/>
      </c>
      <c r="S7" s="41" t="str" cm="1">
        <f t="array" ref="S7">IFERROR(INDEX($G$2:$G$1840,_xlfn.AGGREGATE(15,3,(($A$2:$A$1840=$N$3)/($A$2:$A$1840=$N$3)*ROW($A$2:$A$1840))-ROW($A$1), ROWS($M$3:M7))), "")</f>
        <v/>
      </c>
      <c r="T7" s="52" t="str">
        <f t="shared" si="0"/>
        <v/>
      </c>
    </row>
    <row r="8" spans="1:20" x14ac:dyDescent="0.45">
      <c r="A8" s="41" t="s">
        <v>2086</v>
      </c>
      <c r="B8" s="45" t="s">
        <v>2090</v>
      </c>
      <c r="C8" s="45" t="s">
        <v>2091</v>
      </c>
      <c r="D8" s="45"/>
      <c r="E8" s="41" t="s">
        <v>2080</v>
      </c>
      <c r="F8" s="41" t="s">
        <v>13</v>
      </c>
      <c r="G8" s="41">
        <v>421</v>
      </c>
      <c r="I8" s="65" t="s">
        <v>2081</v>
      </c>
      <c r="J8" s="41">
        <v>117</v>
      </c>
      <c r="K8" s="41">
        <v>187.20000000000002</v>
      </c>
      <c r="O8" s="53" t="str">
        <f>IFERROR((RANK(T8,$T$3:$T$191,0)+COUNTIF($T$3:T8, T8)-1), "")</f>
        <v/>
      </c>
      <c r="P8" s="51" t="str" cm="1">
        <f t="array" ref="P8">IFERROR(INDEX($C$2:$C$1840,_xlfn.AGGREGATE(15,3,(($A$2:$A$1840=$N$3)/($A$2:$A$1840=$N$3)*ROW($A$2:$A$1840))-ROW($A$1), ROWS($M$3:M8))), "")</f>
        <v/>
      </c>
      <c r="Q8" s="41" t="str" cm="1">
        <f t="array" ref="Q8">IFERROR(INDEX($B$2:$B$1840,_xlfn.AGGREGATE(15,3,(($A$2:$A$1840=$N$3)/($A$2:$A$1840=$N$3)*ROW($A$2:$A$1840))-ROW($A$1), ROWS($M$3:M8))), "")</f>
        <v/>
      </c>
      <c r="R8" s="41" t="str" cm="1">
        <f t="array" ref="R8">IFERROR(INDEX($J$2:$J$1840,_xlfn.AGGREGATE(15,3,(($A$2:$A$1840=$N$3)/($A$2:$A$1840=$N$3)*ROW($A$2:$A$1840))-ROW($A$1), ROWS($M$3:M8))), "")</f>
        <v/>
      </c>
      <c r="S8" s="41" t="str" cm="1">
        <f t="array" ref="S8">IFERROR(INDEX($G$2:$G$1840,_xlfn.AGGREGATE(15,3,(($A$2:$A$1840=$N$3)/($A$2:$A$1840=$N$3)*ROW($A$2:$A$1840))-ROW($A$1), ROWS($M$3:M8))), "")</f>
        <v/>
      </c>
      <c r="T8" s="52" t="str">
        <f t="shared" si="0"/>
        <v/>
      </c>
    </row>
    <row r="9" spans="1:20" x14ac:dyDescent="0.45">
      <c r="A9" s="41" t="s">
        <v>2092</v>
      </c>
      <c r="B9" s="45" t="s">
        <v>2093</v>
      </c>
      <c r="C9" s="45" t="s">
        <v>2094</v>
      </c>
      <c r="D9" s="45"/>
      <c r="E9" s="41" t="s">
        <v>2070</v>
      </c>
      <c r="F9" s="41" t="s">
        <v>13</v>
      </c>
      <c r="G9" s="41">
        <v>110</v>
      </c>
      <c r="I9" s="65" t="s">
        <v>2071</v>
      </c>
      <c r="J9" s="41">
        <v>46</v>
      </c>
      <c r="K9" s="41">
        <v>0</v>
      </c>
      <c r="O9" s="53" t="str">
        <f>IFERROR((RANK(T9,$T$3:$T$191,0)+COUNTIF($T$3:T9, T9)-1), "")</f>
        <v/>
      </c>
      <c r="P9" s="51" t="str" cm="1">
        <f t="array" ref="P9">IFERROR(INDEX($C$2:$C$1840,_xlfn.AGGREGATE(15,3,(($A$2:$A$1840=$N$3)/($A$2:$A$1840=$N$3)*ROW($A$2:$A$1840))-ROW($A$1), ROWS($M$3:M9))), "")</f>
        <v/>
      </c>
      <c r="Q9" s="41" t="str" cm="1">
        <f t="array" ref="Q9">IFERROR(INDEX($B$2:$B$1840,_xlfn.AGGREGATE(15,3,(($A$2:$A$1840=$N$3)/($A$2:$A$1840=$N$3)*ROW($A$2:$A$1840))-ROW($A$1), ROWS($M$3:M9))), "")</f>
        <v/>
      </c>
      <c r="R9" s="41" t="str" cm="1">
        <f t="array" ref="R9">IFERROR(INDEX($J$2:$J$1840,_xlfn.AGGREGATE(15,3,(($A$2:$A$1840=$N$3)/($A$2:$A$1840=$N$3)*ROW($A$2:$A$1840))-ROW($A$1), ROWS($M$3:M9))), "")</f>
        <v/>
      </c>
      <c r="S9" s="41" t="str" cm="1">
        <f t="array" ref="S9">IFERROR(INDEX($G$2:$G$1840,_xlfn.AGGREGATE(15,3,(($A$2:$A$1840=$N$3)/($A$2:$A$1840=$N$3)*ROW($A$2:$A$1840))-ROW($A$1), ROWS($M$3:M9))), "")</f>
        <v/>
      </c>
      <c r="T9" s="52" t="str">
        <f t="shared" si="0"/>
        <v/>
      </c>
    </row>
    <row r="10" spans="1:20" x14ac:dyDescent="0.45">
      <c r="A10" s="41" t="s">
        <v>2092</v>
      </c>
      <c r="B10" s="45" t="s">
        <v>2095</v>
      </c>
      <c r="C10" s="45" t="s">
        <v>2096</v>
      </c>
      <c r="D10" s="45"/>
      <c r="E10" s="41" t="s">
        <v>6153</v>
      </c>
      <c r="F10" s="41" t="s">
        <v>7</v>
      </c>
      <c r="G10" s="41">
        <v>247</v>
      </c>
      <c r="I10" s="65" t="s">
        <v>2075</v>
      </c>
      <c r="J10" s="41">
        <v>101</v>
      </c>
      <c r="K10" s="41">
        <v>161.60000000000002</v>
      </c>
      <c r="O10" s="53" t="str">
        <f>IFERROR((RANK(T10,$T$3:$T$191,0)+COUNTIF($T$3:T10, T10)-1), "")</f>
        <v/>
      </c>
      <c r="P10" s="51" t="str" cm="1">
        <f t="array" ref="P10">IFERROR(INDEX($C$2:$C$1840,_xlfn.AGGREGATE(15,3,(($A$2:$A$1840=$N$3)/($A$2:$A$1840=$N$3)*ROW($A$2:$A$1840))-ROW($A$1), ROWS($M$3:M10))), "")</f>
        <v/>
      </c>
      <c r="Q10" s="41" t="str" cm="1">
        <f t="array" ref="Q10">IFERROR(INDEX($B$2:$B$1840,_xlfn.AGGREGATE(15,3,(($A$2:$A$1840=$N$3)/($A$2:$A$1840=$N$3)*ROW($A$2:$A$1840))-ROW($A$1), ROWS($M$3:M10))), "")</f>
        <v/>
      </c>
      <c r="R10" s="41" t="str" cm="1">
        <f t="array" ref="R10">IFERROR(INDEX($J$2:$J$1840,_xlfn.AGGREGATE(15,3,(($A$2:$A$1840=$N$3)/($A$2:$A$1840=$N$3)*ROW($A$2:$A$1840))-ROW($A$1), ROWS($M$3:M10))), "")</f>
        <v/>
      </c>
      <c r="S10" s="41" t="str" cm="1">
        <f t="array" ref="S10">IFERROR(INDEX($G$2:$G$1840,_xlfn.AGGREGATE(15,3,(($A$2:$A$1840=$N$3)/($A$2:$A$1840=$N$3)*ROW($A$2:$A$1840))-ROW($A$1), ROWS($M$3:M10))), "")</f>
        <v/>
      </c>
      <c r="T10" s="52" t="str">
        <f t="shared" si="0"/>
        <v/>
      </c>
    </row>
    <row r="11" spans="1:20" x14ac:dyDescent="0.45">
      <c r="A11" s="41" t="s">
        <v>2092</v>
      </c>
      <c r="B11" s="45" t="s">
        <v>2097</v>
      </c>
      <c r="C11" s="45" t="s">
        <v>2098</v>
      </c>
      <c r="D11" s="45"/>
      <c r="E11" s="41" t="s">
        <v>6153</v>
      </c>
      <c r="F11" s="41" t="s">
        <v>7</v>
      </c>
      <c r="G11" s="41">
        <v>348</v>
      </c>
      <c r="I11" s="65" t="s">
        <v>2075</v>
      </c>
      <c r="J11" s="41">
        <v>131</v>
      </c>
      <c r="K11" s="41">
        <v>209.60000000000002</v>
      </c>
      <c r="O11" s="53" t="str">
        <f>IFERROR((RANK(T11,$T$3:$T$191,0)+COUNTIF($T$3:T11, T11)-1), "")</f>
        <v/>
      </c>
      <c r="P11" s="51" t="str" cm="1">
        <f t="array" ref="P11">IFERROR(INDEX($C$2:$C$1840,_xlfn.AGGREGATE(15,3,(($A$2:$A$1840=$N$3)/($A$2:$A$1840=$N$3)*ROW($A$2:$A$1840))-ROW($A$1), ROWS($M$3:M11))), "")</f>
        <v/>
      </c>
      <c r="Q11" s="41" t="str" cm="1">
        <f t="array" ref="Q11">IFERROR(INDEX($B$2:$B$1840,_xlfn.AGGREGATE(15,3,(($A$2:$A$1840=$N$3)/($A$2:$A$1840=$N$3)*ROW($A$2:$A$1840))-ROW($A$1), ROWS($M$3:M11))), "")</f>
        <v/>
      </c>
      <c r="R11" s="41" t="str" cm="1">
        <f t="array" ref="R11">IFERROR(INDEX($J$2:$J$1840,_xlfn.AGGREGATE(15,3,(($A$2:$A$1840=$N$3)/($A$2:$A$1840=$N$3)*ROW($A$2:$A$1840))-ROW($A$1), ROWS($M$3:M11))), "")</f>
        <v/>
      </c>
      <c r="S11" s="41" t="str" cm="1">
        <f t="array" ref="S11">IFERROR(INDEX($G$2:$G$1840,_xlfn.AGGREGATE(15,3,(($A$2:$A$1840=$N$3)/($A$2:$A$1840=$N$3)*ROW($A$2:$A$1840))-ROW($A$1), ROWS($M$3:M11))), "")</f>
        <v/>
      </c>
      <c r="T11" s="52" t="str">
        <f t="shared" si="0"/>
        <v/>
      </c>
    </row>
    <row r="12" spans="1:20" x14ac:dyDescent="0.45">
      <c r="A12" s="41" t="s">
        <v>2092</v>
      </c>
      <c r="B12" s="45" t="s">
        <v>2099</v>
      </c>
      <c r="C12" s="45" t="s">
        <v>2100</v>
      </c>
      <c r="D12" s="45"/>
      <c r="E12" s="41" t="s">
        <v>6153</v>
      </c>
      <c r="F12" s="41" t="s">
        <v>7</v>
      </c>
      <c r="G12" s="41">
        <v>381</v>
      </c>
      <c r="I12" s="65" t="s">
        <v>2075</v>
      </c>
      <c r="J12" s="41">
        <v>156</v>
      </c>
      <c r="K12" s="41">
        <v>249.60000000000002</v>
      </c>
      <c r="O12" s="53" t="str">
        <f>IFERROR((RANK(T12,$T$3:$T$191,0)+COUNTIF($T$3:T12, T12)-1), "")</f>
        <v/>
      </c>
      <c r="P12" s="51" t="str" cm="1">
        <f t="array" ref="P12">IFERROR(INDEX($C$2:$C$1840,_xlfn.AGGREGATE(15,3,(($A$2:$A$1840=$N$3)/($A$2:$A$1840=$N$3)*ROW($A$2:$A$1840))-ROW($A$1), ROWS($M$3:M12))), "")</f>
        <v/>
      </c>
      <c r="Q12" s="41" t="str" cm="1">
        <f t="array" ref="Q12">IFERROR(INDEX($B$2:$B$1840,_xlfn.AGGREGATE(15,3,(($A$2:$A$1840=$N$3)/($A$2:$A$1840=$N$3)*ROW($A$2:$A$1840))-ROW($A$1), ROWS($M$3:M12))), "")</f>
        <v/>
      </c>
      <c r="R12" s="41" t="str" cm="1">
        <f t="array" ref="R12">IFERROR(INDEX($J$2:$J$1840,_xlfn.AGGREGATE(15,3,(($A$2:$A$1840=$N$3)/($A$2:$A$1840=$N$3)*ROW($A$2:$A$1840))-ROW($A$1), ROWS($M$3:M12))), "")</f>
        <v/>
      </c>
      <c r="S12" s="41" t="str" cm="1">
        <f t="array" ref="S12">IFERROR(INDEX($G$2:$G$1840,_xlfn.AGGREGATE(15,3,(($A$2:$A$1840=$N$3)/($A$2:$A$1840=$N$3)*ROW($A$2:$A$1840))-ROW($A$1), ROWS($M$3:M12))), "")</f>
        <v/>
      </c>
      <c r="T12" s="52" t="str">
        <f t="shared" si="0"/>
        <v/>
      </c>
    </row>
    <row r="13" spans="1:20" x14ac:dyDescent="0.45">
      <c r="A13" s="41" t="s">
        <v>2092</v>
      </c>
      <c r="B13" s="45" t="s">
        <v>2101</v>
      </c>
      <c r="C13" s="45" t="s">
        <v>2102</v>
      </c>
      <c r="D13" s="45"/>
      <c r="E13" s="41" t="s">
        <v>6153</v>
      </c>
      <c r="F13" s="41" t="s">
        <v>7</v>
      </c>
      <c r="G13" s="41">
        <v>271</v>
      </c>
      <c r="I13" s="65" t="s">
        <v>2075</v>
      </c>
      <c r="J13" s="41">
        <v>93</v>
      </c>
      <c r="K13" s="41">
        <v>148.80000000000001</v>
      </c>
      <c r="O13" s="53" t="str">
        <f>IFERROR((RANK(T13,$T$3:$T$191,0)+COUNTIF($T$3:T13, T13)-1), "")</f>
        <v/>
      </c>
      <c r="P13" s="51" t="str" cm="1">
        <f t="array" ref="P13">IFERROR(INDEX($C$2:$C$1840,_xlfn.AGGREGATE(15,3,(($A$2:$A$1840=$N$3)/($A$2:$A$1840=$N$3)*ROW($A$2:$A$1840))-ROW($A$1), ROWS($M$3:M13))), "")</f>
        <v/>
      </c>
      <c r="Q13" s="41" t="str" cm="1">
        <f t="array" ref="Q13">IFERROR(INDEX($B$2:$B$1840,_xlfn.AGGREGATE(15,3,(($A$2:$A$1840=$N$3)/($A$2:$A$1840=$N$3)*ROW($A$2:$A$1840))-ROW($A$1), ROWS($M$3:M13))), "")</f>
        <v/>
      </c>
      <c r="R13" s="41" t="str" cm="1">
        <f t="array" ref="R13">IFERROR(INDEX($J$2:$J$1840,_xlfn.AGGREGATE(15,3,(($A$2:$A$1840=$N$3)/($A$2:$A$1840=$N$3)*ROW($A$2:$A$1840))-ROW($A$1), ROWS($M$3:M13))), "")</f>
        <v/>
      </c>
      <c r="S13" s="41" t="str" cm="1">
        <f t="array" ref="S13">IFERROR(INDEX($G$2:$G$1840,_xlfn.AGGREGATE(15,3,(($A$2:$A$1840=$N$3)/($A$2:$A$1840=$N$3)*ROW($A$2:$A$1840))-ROW($A$1), ROWS($M$3:M13))), "")</f>
        <v/>
      </c>
      <c r="T13" s="52" t="str">
        <f t="shared" si="0"/>
        <v/>
      </c>
    </row>
    <row r="14" spans="1:20" x14ac:dyDescent="0.45">
      <c r="A14" s="41" t="s">
        <v>2092</v>
      </c>
      <c r="B14" s="45" t="s">
        <v>2103</v>
      </c>
      <c r="C14" s="45" t="s">
        <v>2104</v>
      </c>
      <c r="D14" s="45"/>
      <c r="E14" s="41" t="s">
        <v>2336</v>
      </c>
      <c r="F14" s="41" t="s">
        <v>13</v>
      </c>
      <c r="G14" s="41">
        <v>521</v>
      </c>
      <c r="I14" s="65" t="s">
        <v>2081</v>
      </c>
      <c r="J14" s="41">
        <v>202</v>
      </c>
      <c r="K14" s="41">
        <v>323.20000000000005</v>
      </c>
      <c r="O14" s="53" t="str">
        <f>IFERROR((RANK(T14,$T$3:$T$191,0)+COUNTIF($T$3:T14, T14)-1), "")</f>
        <v/>
      </c>
      <c r="P14" s="51" t="str" cm="1">
        <f t="array" ref="P14">IFERROR(INDEX($C$2:$C$1840,_xlfn.AGGREGATE(15,3,(($A$2:$A$1840=$N$3)/($A$2:$A$1840=$N$3)*ROW($A$2:$A$1840))-ROW($A$1), ROWS($M$3:M14))), "")</f>
        <v/>
      </c>
      <c r="Q14" s="41" t="str" cm="1">
        <f t="array" ref="Q14">IFERROR(INDEX($B$2:$B$1840,_xlfn.AGGREGATE(15,3,(($A$2:$A$1840=$N$3)/($A$2:$A$1840=$N$3)*ROW($A$2:$A$1840))-ROW($A$1), ROWS($M$3:M14))), "")</f>
        <v/>
      </c>
      <c r="R14" s="41" t="str" cm="1">
        <f t="array" ref="R14">IFERROR(INDEX($J$2:$J$1840,_xlfn.AGGREGATE(15,3,(($A$2:$A$1840=$N$3)/($A$2:$A$1840=$N$3)*ROW($A$2:$A$1840))-ROW($A$1), ROWS($M$3:M14))), "")</f>
        <v/>
      </c>
      <c r="S14" s="41" t="str" cm="1">
        <f t="array" ref="S14">IFERROR(INDEX($G$2:$G$1840,_xlfn.AGGREGATE(15,3,(($A$2:$A$1840=$N$3)/($A$2:$A$1840=$N$3)*ROW($A$2:$A$1840))-ROW($A$1), ROWS($M$3:M14))), "")</f>
        <v/>
      </c>
      <c r="T14" s="52" t="str">
        <f t="shared" si="0"/>
        <v/>
      </c>
    </row>
    <row r="15" spans="1:20" x14ac:dyDescent="0.45">
      <c r="A15" s="41" t="s">
        <v>2092</v>
      </c>
      <c r="B15" s="45" t="s">
        <v>2105</v>
      </c>
      <c r="C15" s="45" t="s">
        <v>2106</v>
      </c>
      <c r="D15" s="45"/>
      <c r="E15" s="41" t="s">
        <v>2107</v>
      </c>
      <c r="F15" s="41" t="s">
        <v>13</v>
      </c>
      <c r="G15" s="41">
        <v>590</v>
      </c>
      <c r="I15" s="65" t="s">
        <v>2081</v>
      </c>
      <c r="J15" s="41">
        <v>230</v>
      </c>
      <c r="K15" s="41">
        <v>368</v>
      </c>
      <c r="O15" s="53" t="str">
        <f>IFERROR((RANK(T15,$T$3:$T$191,0)+COUNTIF($T$3:T15, T15)-1), "")</f>
        <v/>
      </c>
      <c r="P15" s="51" t="str" cm="1">
        <f t="array" ref="P15">IFERROR(INDEX($C$2:$C$1840,_xlfn.AGGREGATE(15,3,(($A$2:$A$1840=$N$3)/($A$2:$A$1840=$N$3)*ROW($A$2:$A$1840))-ROW($A$1), ROWS($M$3:M15))), "")</f>
        <v/>
      </c>
      <c r="Q15" s="41" t="str" cm="1">
        <f t="array" ref="Q15">IFERROR(INDEX($B$2:$B$1840,_xlfn.AGGREGATE(15,3,(($A$2:$A$1840=$N$3)/($A$2:$A$1840=$N$3)*ROW($A$2:$A$1840))-ROW($A$1), ROWS($M$3:M15))), "")</f>
        <v/>
      </c>
      <c r="R15" s="41" t="str" cm="1">
        <f t="array" ref="R15">IFERROR(INDEX($J$2:$J$1840,_xlfn.AGGREGATE(15,3,(($A$2:$A$1840=$N$3)/($A$2:$A$1840=$N$3)*ROW($A$2:$A$1840))-ROW($A$1), ROWS($M$3:M15))), "")</f>
        <v/>
      </c>
      <c r="S15" s="41" t="str" cm="1">
        <f t="array" ref="S15">IFERROR(INDEX($G$2:$G$1840,_xlfn.AGGREGATE(15,3,(($A$2:$A$1840=$N$3)/($A$2:$A$1840=$N$3)*ROW($A$2:$A$1840))-ROW($A$1), ROWS($M$3:M15))), "")</f>
        <v/>
      </c>
      <c r="T15" s="52" t="str">
        <f t="shared" si="0"/>
        <v/>
      </c>
    </row>
    <row r="16" spans="1:20" x14ac:dyDescent="0.45">
      <c r="A16" s="41" t="s">
        <v>2092</v>
      </c>
      <c r="B16" s="45" t="s">
        <v>2108</v>
      </c>
      <c r="C16" s="45" t="s">
        <v>2109</v>
      </c>
      <c r="D16" s="45"/>
      <c r="E16" s="41" t="s">
        <v>2084</v>
      </c>
      <c r="F16" s="41" t="s">
        <v>13</v>
      </c>
      <c r="G16" s="41">
        <v>986</v>
      </c>
      <c r="I16" s="65" t="s">
        <v>2085</v>
      </c>
      <c r="J16" s="41">
        <v>291</v>
      </c>
      <c r="K16" s="41">
        <v>465.6</v>
      </c>
      <c r="O16" s="53" t="str">
        <f>IFERROR((RANK(T16,$T$3:$T$191,0)+COUNTIF($T$3:T16, T16)-1), "")</f>
        <v/>
      </c>
      <c r="P16" s="51" t="str" cm="1">
        <f t="array" ref="P16">IFERROR(INDEX($C$2:$C$1840,_xlfn.AGGREGATE(15,3,(($A$2:$A$1840=$N$3)/($A$2:$A$1840=$N$3)*ROW($A$2:$A$1840))-ROW($A$1), ROWS($M$3:M16))), "")</f>
        <v/>
      </c>
      <c r="Q16" s="41" t="str" cm="1">
        <f t="array" ref="Q16">IFERROR(INDEX($B$2:$B$1840,_xlfn.AGGREGATE(15,3,(($A$2:$A$1840=$N$3)/($A$2:$A$1840=$N$3)*ROW($A$2:$A$1840))-ROW($A$1), ROWS($M$3:M16))), "")</f>
        <v/>
      </c>
      <c r="R16" s="41" t="str" cm="1">
        <f t="array" ref="R16">IFERROR(INDEX($J$2:$J$1840,_xlfn.AGGREGATE(15,3,(($A$2:$A$1840=$N$3)/($A$2:$A$1840=$N$3)*ROW($A$2:$A$1840))-ROW($A$1), ROWS($M$3:M16))), "")</f>
        <v/>
      </c>
      <c r="S16" s="41" t="str" cm="1">
        <f t="array" ref="S16">IFERROR(INDEX($G$2:$G$1840,_xlfn.AGGREGATE(15,3,(($A$2:$A$1840=$N$3)/($A$2:$A$1840=$N$3)*ROW($A$2:$A$1840))-ROW($A$1), ROWS($M$3:M16))), "")</f>
        <v/>
      </c>
      <c r="T16" s="52" t="str">
        <f t="shared" si="0"/>
        <v/>
      </c>
    </row>
    <row r="17" spans="1:20" x14ac:dyDescent="0.45">
      <c r="A17" s="41" t="s">
        <v>2110</v>
      </c>
      <c r="B17" s="45" t="s">
        <v>2111</v>
      </c>
      <c r="C17" s="45" t="s">
        <v>2112</v>
      </c>
      <c r="D17" s="45"/>
      <c r="E17" s="41" t="s">
        <v>2089</v>
      </c>
      <c r="F17" s="41" t="s">
        <v>9</v>
      </c>
      <c r="G17" s="41">
        <v>309</v>
      </c>
      <c r="I17" s="65" t="s">
        <v>2075</v>
      </c>
      <c r="J17" s="41">
        <v>96</v>
      </c>
      <c r="K17" s="41">
        <v>148.80000000000001</v>
      </c>
      <c r="O17" s="53" t="str">
        <f>IFERROR((RANK(T17,$T$3:$T$191,0)+COUNTIF($T$3:T17, T17)-1), "")</f>
        <v/>
      </c>
      <c r="P17" s="51" t="str" cm="1">
        <f t="array" ref="P17">IFERROR(INDEX($C$2:$C$1840,_xlfn.AGGREGATE(15,3,(($A$2:$A$1840=$N$3)/($A$2:$A$1840=$N$3)*ROW($A$2:$A$1840))-ROW($A$1), ROWS($M$3:M17))), "")</f>
        <v/>
      </c>
      <c r="Q17" s="41" t="str" cm="1">
        <f t="array" ref="Q17">IFERROR(INDEX($B$2:$B$1840,_xlfn.AGGREGATE(15,3,(($A$2:$A$1840=$N$3)/($A$2:$A$1840=$N$3)*ROW($A$2:$A$1840))-ROW($A$1), ROWS($M$3:M17))), "")</f>
        <v/>
      </c>
      <c r="R17" s="41" t="str" cm="1">
        <f t="array" ref="R17">IFERROR(INDEX($J$2:$J$1840,_xlfn.AGGREGATE(15,3,(($A$2:$A$1840=$N$3)/($A$2:$A$1840=$N$3)*ROW($A$2:$A$1840))-ROW($A$1), ROWS($M$3:M17))), "")</f>
        <v/>
      </c>
      <c r="S17" s="41" t="str" cm="1">
        <f t="array" ref="S17">IFERROR(INDEX($G$2:$G$1840,_xlfn.AGGREGATE(15,3,(($A$2:$A$1840=$N$3)/($A$2:$A$1840=$N$3)*ROW($A$2:$A$1840))-ROW($A$1), ROWS($M$3:M17))), "")</f>
        <v/>
      </c>
      <c r="T17" s="52" t="str">
        <f t="shared" si="0"/>
        <v/>
      </c>
    </row>
    <row r="18" spans="1:20" x14ac:dyDescent="0.45">
      <c r="A18" s="41" t="s">
        <v>2110</v>
      </c>
      <c r="B18" s="45" t="s">
        <v>2113</v>
      </c>
      <c r="C18" s="45" t="s">
        <v>2114</v>
      </c>
      <c r="D18" s="45"/>
      <c r="E18" s="41" t="s">
        <v>2089</v>
      </c>
      <c r="F18" s="41" t="s">
        <v>9</v>
      </c>
      <c r="G18" s="41">
        <v>347</v>
      </c>
      <c r="I18" s="65" t="s">
        <v>2075</v>
      </c>
      <c r="J18" s="41">
        <v>128</v>
      </c>
      <c r="K18" s="41">
        <v>192</v>
      </c>
      <c r="O18" s="53" t="str">
        <f>IFERROR((RANK(T18,$T$3:$T$191,0)+COUNTIF($T$3:T18, T18)-1), "")</f>
        <v/>
      </c>
      <c r="P18" s="51" t="str" cm="1">
        <f t="array" ref="P18">IFERROR(INDEX($C$2:$C$1840,_xlfn.AGGREGATE(15,3,(($A$2:$A$1840=$N$3)/($A$2:$A$1840=$N$3)*ROW($A$2:$A$1840))-ROW($A$1), ROWS($M$3:M18))), "")</f>
        <v/>
      </c>
      <c r="Q18" s="41" t="str" cm="1">
        <f t="array" ref="Q18">IFERROR(INDEX($B$2:$B$1840,_xlfn.AGGREGATE(15,3,(($A$2:$A$1840=$N$3)/($A$2:$A$1840=$N$3)*ROW($A$2:$A$1840))-ROW($A$1), ROWS($M$3:M18))), "")</f>
        <v/>
      </c>
      <c r="R18" s="41" t="str" cm="1">
        <f t="array" ref="R18">IFERROR(INDEX($J$2:$J$1840,_xlfn.AGGREGATE(15,3,(($A$2:$A$1840=$N$3)/($A$2:$A$1840=$N$3)*ROW($A$2:$A$1840))-ROW($A$1), ROWS($M$3:M18))), "")</f>
        <v/>
      </c>
      <c r="S18" s="41" t="str" cm="1">
        <f t="array" ref="S18">IFERROR(INDEX($G$2:$G$1840,_xlfn.AGGREGATE(15,3,(($A$2:$A$1840=$N$3)/($A$2:$A$1840=$N$3)*ROW($A$2:$A$1840))-ROW($A$1), ROWS($M$3:M18))), "")</f>
        <v/>
      </c>
      <c r="T18" s="52" t="str">
        <f t="shared" si="0"/>
        <v/>
      </c>
    </row>
    <row r="19" spans="1:20" x14ac:dyDescent="0.45">
      <c r="A19" s="41" t="s">
        <v>2110</v>
      </c>
      <c r="B19" s="45" t="s">
        <v>2115</v>
      </c>
      <c r="C19" s="45" t="s">
        <v>2116</v>
      </c>
      <c r="D19" s="45"/>
      <c r="E19" s="41" t="s">
        <v>2080</v>
      </c>
      <c r="F19" s="41" t="s">
        <v>13</v>
      </c>
      <c r="G19" s="41">
        <v>617</v>
      </c>
      <c r="I19" s="65" t="s">
        <v>2081</v>
      </c>
      <c r="J19" s="41">
        <v>181</v>
      </c>
      <c r="K19" s="41">
        <v>289.60000000000002</v>
      </c>
      <c r="O19" s="53" t="str">
        <f>IFERROR((RANK(T19,$T$3:$T$191,0)+COUNTIF($T$3:T19, T19)-1), "")</f>
        <v/>
      </c>
      <c r="P19" s="51" t="str" cm="1">
        <f t="array" ref="P19">IFERROR(INDEX($C$2:$C$1840,_xlfn.AGGREGATE(15,3,(($A$2:$A$1840=$N$3)/($A$2:$A$1840=$N$3)*ROW($A$2:$A$1840))-ROW($A$1), ROWS($M$3:M19))), "")</f>
        <v/>
      </c>
      <c r="Q19" s="41" t="str" cm="1">
        <f t="array" ref="Q19">IFERROR(INDEX($B$2:$B$1840,_xlfn.AGGREGATE(15,3,(($A$2:$A$1840=$N$3)/($A$2:$A$1840=$N$3)*ROW($A$2:$A$1840))-ROW($A$1), ROWS($M$3:M19))), "")</f>
        <v/>
      </c>
      <c r="R19" s="41" t="str" cm="1">
        <f t="array" ref="R19">IFERROR(INDEX($J$2:$J$1840,_xlfn.AGGREGATE(15,3,(($A$2:$A$1840=$N$3)/($A$2:$A$1840=$N$3)*ROW($A$2:$A$1840))-ROW($A$1), ROWS($M$3:M19))), "")</f>
        <v/>
      </c>
      <c r="S19" s="41" t="str" cm="1">
        <f t="array" ref="S19">IFERROR(INDEX($G$2:$G$1840,_xlfn.AGGREGATE(15,3,(($A$2:$A$1840=$N$3)/($A$2:$A$1840=$N$3)*ROW($A$2:$A$1840))-ROW($A$1), ROWS($M$3:M19))), "")</f>
        <v/>
      </c>
      <c r="T19" s="52" t="str">
        <f t="shared" si="0"/>
        <v/>
      </c>
    </row>
    <row r="20" spans="1:20" x14ac:dyDescent="0.45">
      <c r="A20" s="41" t="s">
        <v>2110</v>
      </c>
      <c r="B20" s="45" t="s">
        <v>2117</v>
      </c>
      <c r="C20" s="45" t="s">
        <v>2118</v>
      </c>
      <c r="D20" s="45"/>
      <c r="E20" s="41" t="s">
        <v>2084</v>
      </c>
      <c r="F20" s="41" t="s">
        <v>13</v>
      </c>
      <c r="G20" s="41">
        <v>511</v>
      </c>
      <c r="I20" s="65" t="s">
        <v>2085</v>
      </c>
      <c r="J20" s="41">
        <v>106</v>
      </c>
      <c r="K20" s="41">
        <v>161.60000000000002</v>
      </c>
      <c r="O20" s="53" t="str">
        <f>IFERROR((RANK(T20,$T$3:$T$191,0)+COUNTIF($T$3:T20, T20)-1), "")</f>
        <v/>
      </c>
      <c r="P20" s="51" t="str" cm="1">
        <f t="array" ref="P20">IFERROR(INDEX($C$2:$C$1840,_xlfn.AGGREGATE(15,3,(($A$2:$A$1840=$N$3)/($A$2:$A$1840=$N$3)*ROW($A$2:$A$1840))-ROW($A$1), ROWS($M$3:M20))), "")</f>
        <v/>
      </c>
      <c r="Q20" s="41" t="str" cm="1">
        <f t="array" ref="Q20">IFERROR(INDEX($B$2:$B$1840,_xlfn.AGGREGATE(15,3,(($A$2:$A$1840=$N$3)/($A$2:$A$1840=$N$3)*ROW($A$2:$A$1840))-ROW($A$1), ROWS($M$3:M20))), "")</f>
        <v/>
      </c>
      <c r="R20" s="41" t="str" cm="1">
        <f t="array" ref="R20">IFERROR(INDEX($J$2:$J$1840,_xlfn.AGGREGATE(15,3,(($A$2:$A$1840=$N$3)/($A$2:$A$1840=$N$3)*ROW($A$2:$A$1840))-ROW($A$1), ROWS($M$3:M20))), "")</f>
        <v/>
      </c>
      <c r="S20" s="41" t="str" cm="1">
        <f t="array" ref="S20">IFERROR(INDEX($G$2:$G$1840,_xlfn.AGGREGATE(15,3,(($A$2:$A$1840=$N$3)/($A$2:$A$1840=$N$3)*ROW($A$2:$A$1840))-ROW($A$1), ROWS($M$3:M20))), "")</f>
        <v/>
      </c>
      <c r="T20" s="52" t="str">
        <f t="shared" si="0"/>
        <v/>
      </c>
    </row>
    <row r="21" spans="1:20" x14ac:dyDescent="0.45">
      <c r="A21" s="41" t="s">
        <v>2110</v>
      </c>
      <c r="B21" s="45" t="s">
        <v>2119</v>
      </c>
      <c r="C21" s="45" t="s">
        <v>2120</v>
      </c>
      <c r="D21" s="45"/>
      <c r="E21" s="41" t="s">
        <v>2084</v>
      </c>
      <c r="F21" s="41" t="s">
        <v>13</v>
      </c>
      <c r="G21" s="41">
        <v>43</v>
      </c>
      <c r="I21" s="65" t="s">
        <v>2085</v>
      </c>
      <c r="J21" s="41">
        <v>25</v>
      </c>
      <c r="K21" s="41">
        <v>40</v>
      </c>
      <c r="O21" s="53" t="str">
        <f>IFERROR((RANK(T21,$T$3:$T$191,0)+COUNTIF($T$3:T21, T21)-1), "")</f>
        <v/>
      </c>
      <c r="P21" s="51" t="str" cm="1">
        <f t="array" ref="P21">IFERROR(INDEX($C$2:$C$1840,_xlfn.AGGREGATE(15,3,(($A$2:$A$1840=$N$3)/($A$2:$A$1840=$N$3)*ROW($A$2:$A$1840))-ROW($A$1), ROWS($M$3:M21))), "")</f>
        <v/>
      </c>
      <c r="Q21" s="41" t="str" cm="1">
        <f t="array" ref="Q21">IFERROR(INDEX($B$2:$B$1840,_xlfn.AGGREGATE(15,3,(($A$2:$A$1840=$N$3)/($A$2:$A$1840=$N$3)*ROW($A$2:$A$1840))-ROW($A$1), ROWS($M$3:M21))), "")</f>
        <v/>
      </c>
      <c r="R21" s="41" t="str" cm="1">
        <f t="array" ref="R21">IFERROR(INDEX($J$2:$J$1840,_xlfn.AGGREGATE(15,3,(($A$2:$A$1840=$N$3)/($A$2:$A$1840=$N$3)*ROW($A$2:$A$1840))-ROW($A$1), ROWS($M$3:M21))), "")</f>
        <v/>
      </c>
      <c r="S21" s="41" t="str" cm="1">
        <f t="array" ref="S21">IFERROR(INDEX($G$2:$G$1840,_xlfn.AGGREGATE(15,3,(($A$2:$A$1840=$N$3)/($A$2:$A$1840=$N$3)*ROW($A$2:$A$1840))-ROW($A$1), ROWS($M$3:M21))), "")</f>
        <v/>
      </c>
      <c r="T21" s="52" t="str">
        <f t="shared" si="0"/>
        <v/>
      </c>
    </row>
    <row r="22" spans="1:20" x14ac:dyDescent="0.45">
      <c r="A22" s="41" t="s">
        <v>2121</v>
      </c>
      <c r="B22" s="45" t="s">
        <v>2122</v>
      </c>
      <c r="C22" s="45" t="s">
        <v>2123</v>
      </c>
      <c r="D22" s="45"/>
      <c r="E22" s="41" t="s">
        <v>2124</v>
      </c>
      <c r="F22" s="41" t="s">
        <v>9</v>
      </c>
      <c r="G22" s="41">
        <v>347</v>
      </c>
      <c r="I22" s="65" t="s">
        <v>2075</v>
      </c>
      <c r="J22" s="41">
        <v>109</v>
      </c>
      <c r="K22" s="41">
        <v>142.4</v>
      </c>
      <c r="O22" s="53" t="str">
        <f>IFERROR((RANK(T22,$T$3:$T$191,0)+COUNTIF($T$3:T22, T22)-1), "")</f>
        <v/>
      </c>
      <c r="P22" s="51" t="str" cm="1">
        <f t="array" ref="P22">IFERROR(INDEX($C$2:$C$1840,_xlfn.AGGREGATE(15,3,(($A$2:$A$1840=$N$3)/($A$2:$A$1840=$N$3)*ROW($A$2:$A$1840))-ROW($A$1), ROWS($M$3:M22))), "")</f>
        <v/>
      </c>
      <c r="Q22" s="41" t="str" cm="1">
        <f t="array" ref="Q22">IFERROR(INDEX($B$2:$B$1840,_xlfn.AGGREGATE(15,3,(($A$2:$A$1840=$N$3)/($A$2:$A$1840=$N$3)*ROW($A$2:$A$1840))-ROW($A$1), ROWS($M$3:M22))), "")</f>
        <v/>
      </c>
      <c r="R22" s="41" t="str" cm="1">
        <f t="array" ref="R22">IFERROR(INDEX($J$2:$J$1840,_xlfn.AGGREGATE(15,3,(($A$2:$A$1840=$N$3)/($A$2:$A$1840=$N$3)*ROW($A$2:$A$1840))-ROW($A$1), ROWS($M$3:M22))), "")</f>
        <v/>
      </c>
      <c r="S22" s="41" t="str" cm="1">
        <f t="array" ref="S22">IFERROR(INDEX($G$2:$G$1840,_xlfn.AGGREGATE(15,3,(($A$2:$A$1840=$N$3)/($A$2:$A$1840=$N$3)*ROW($A$2:$A$1840))-ROW($A$1), ROWS($M$3:M22))), "")</f>
        <v/>
      </c>
      <c r="T22" s="52" t="str">
        <f t="shared" si="0"/>
        <v/>
      </c>
    </row>
    <row r="23" spans="1:20" x14ac:dyDescent="0.45">
      <c r="A23" s="41" t="s">
        <v>2121</v>
      </c>
      <c r="B23" s="45" t="s">
        <v>2125</v>
      </c>
      <c r="C23" s="45" t="s">
        <v>2126</v>
      </c>
      <c r="D23" s="45"/>
      <c r="E23" s="41" t="s">
        <v>6154</v>
      </c>
      <c r="F23" s="41" t="s">
        <v>9</v>
      </c>
      <c r="G23" s="41">
        <v>304</v>
      </c>
      <c r="I23" s="65" t="s">
        <v>2075</v>
      </c>
      <c r="J23" s="41">
        <v>112</v>
      </c>
      <c r="K23" s="41">
        <v>179.20000000000002</v>
      </c>
      <c r="O23" s="53" t="str">
        <f>IFERROR((RANK(T23,$T$3:$T$191,0)+COUNTIF($T$3:T23, T23)-1), "")</f>
        <v/>
      </c>
      <c r="P23" s="51" t="str" cm="1">
        <f t="array" ref="P23">IFERROR(INDEX($C$2:$C$1840,_xlfn.AGGREGATE(15,3,(($A$2:$A$1840=$N$3)/($A$2:$A$1840=$N$3)*ROW($A$2:$A$1840))-ROW($A$1), ROWS($M$3:M23))), "")</f>
        <v/>
      </c>
      <c r="Q23" s="41" t="str" cm="1">
        <f t="array" ref="Q23">IFERROR(INDEX($B$2:$B$1840,_xlfn.AGGREGATE(15,3,(($A$2:$A$1840=$N$3)/($A$2:$A$1840=$N$3)*ROW($A$2:$A$1840))-ROW($A$1), ROWS($M$3:M23))), "")</f>
        <v/>
      </c>
      <c r="R23" s="41" t="str" cm="1">
        <f t="array" ref="R23">IFERROR(INDEX($J$2:$J$1840,_xlfn.AGGREGATE(15,3,(($A$2:$A$1840=$N$3)/($A$2:$A$1840=$N$3)*ROW($A$2:$A$1840))-ROW($A$1), ROWS($M$3:M23))), "")</f>
        <v/>
      </c>
      <c r="S23" s="41" t="str" cm="1">
        <f t="array" ref="S23">IFERROR(INDEX($G$2:$G$1840,_xlfn.AGGREGATE(15,3,(($A$2:$A$1840=$N$3)/($A$2:$A$1840=$N$3)*ROW($A$2:$A$1840))-ROW($A$1), ROWS($M$3:M23))), "")</f>
        <v/>
      </c>
      <c r="T23" s="52" t="str">
        <f t="shared" si="0"/>
        <v/>
      </c>
    </row>
    <row r="24" spans="1:20" x14ac:dyDescent="0.45">
      <c r="A24" s="41" t="s">
        <v>2121</v>
      </c>
      <c r="B24" s="45" t="s">
        <v>2127</v>
      </c>
      <c r="C24" s="45" t="s">
        <v>2128</v>
      </c>
      <c r="D24" s="45"/>
      <c r="E24" s="41" t="s">
        <v>6154</v>
      </c>
      <c r="F24" s="41" t="s">
        <v>9</v>
      </c>
      <c r="G24" s="41">
        <v>355</v>
      </c>
      <c r="I24" s="65" t="s">
        <v>2075</v>
      </c>
      <c r="J24" s="41">
        <v>124</v>
      </c>
      <c r="K24" s="41">
        <v>198.4</v>
      </c>
      <c r="O24" s="53" t="str">
        <f>IFERROR((RANK(T24,$T$3:$T$191,0)+COUNTIF($T$3:T24, T24)-1), "")</f>
        <v/>
      </c>
      <c r="P24" s="51" t="str" cm="1">
        <f t="array" ref="P24">IFERROR(INDEX($C$2:$C$1840,_xlfn.AGGREGATE(15,3,(($A$2:$A$1840=$N$3)/($A$2:$A$1840=$N$3)*ROW($A$2:$A$1840))-ROW($A$1), ROWS($M$3:M24))), "")</f>
        <v/>
      </c>
      <c r="Q24" s="41" t="str" cm="1">
        <f t="array" ref="Q24">IFERROR(INDEX($B$2:$B$1840,_xlfn.AGGREGATE(15,3,(($A$2:$A$1840=$N$3)/($A$2:$A$1840=$N$3)*ROW($A$2:$A$1840))-ROW($A$1), ROWS($M$3:M24))), "")</f>
        <v/>
      </c>
      <c r="R24" s="41" t="str" cm="1">
        <f t="array" ref="R24">IFERROR(INDEX($J$2:$J$1840,_xlfn.AGGREGATE(15,3,(($A$2:$A$1840=$N$3)/($A$2:$A$1840=$N$3)*ROW($A$2:$A$1840))-ROW($A$1), ROWS($M$3:M24))), "")</f>
        <v/>
      </c>
      <c r="S24" s="41" t="str" cm="1">
        <f t="array" ref="S24">IFERROR(INDEX($G$2:$G$1840,_xlfn.AGGREGATE(15,3,(($A$2:$A$1840=$N$3)/($A$2:$A$1840=$N$3)*ROW($A$2:$A$1840))-ROW($A$1), ROWS($M$3:M24))), "")</f>
        <v/>
      </c>
      <c r="T24" s="52" t="str">
        <f t="shared" si="0"/>
        <v/>
      </c>
    </row>
    <row r="25" spans="1:20" x14ac:dyDescent="0.45">
      <c r="A25" s="41" t="s">
        <v>2129</v>
      </c>
      <c r="B25" s="45" t="s">
        <v>2130</v>
      </c>
      <c r="C25" s="45" t="s">
        <v>2131</v>
      </c>
      <c r="D25" s="45"/>
      <c r="E25" s="41" t="s">
        <v>6155</v>
      </c>
      <c r="F25" s="41" t="s">
        <v>9</v>
      </c>
      <c r="G25" s="41">
        <v>520</v>
      </c>
      <c r="I25" s="65" t="s">
        <v>2075</v>
      </c>
      <c r="J25" s="41">
        <v>42</v>
      </c>
      <c r="K25" s="41">
        <v>67.2</v>
      </c>
      <c r="O25" s="53" t="str">
        <f>IFERROR((RANK(T25,$T$3:$T$191,0)+COUNTIF($T$3:T25, T25)-1), "")</f>
        <v/>
      </c>
      <c r="P25" s="51" t="str" cm="1">
        <f t="array" ref="P25">IFERROR(INDEX($C$2:$C$1840,_xlfn.AGGREGATE(15,3,(($A$2:$A$1840=$N$3)/($A$2:$A$1840=$N$3)*ROW($A$2:$A$1840))-ROW($A$1), ROWS($M$3:M25))), "")</f>
        <v/>
      </c>
      <c r="Q25" s="41" t="str" cm="1">
        <f t="array" ref="Q25">IFERROR(INDEX($B$2:$B$1840,_xlfn.AGGREGATE(15,3,(($A$2:$A$1840=$N$3)/($A$2:$A$1840=$N$3)*ROW($A$2:$A$1840))-ROW($A$1), ROWS($M$3:M25))), "")</f>
        <v/>
      </c>
      <c r="R25" s="41" t="str" cm="1">
        <f t="array" ref="R25">IFERROR(INDEX($J$2:$J$1840,_xlfn.AGGREGATE(15,3,(($A$2:$A$1840=$N$3)/($A$2:$A$1840=$N$3)*ROW($A$2:$A$1840))-ROW($A$1), ROWS($M$3:M25))), "")</f>
        <v/>
      </c>
      <c r="S25" s="41" t="str" cm="1">
        <f t="array" ref="S25">IFERROR(INDEX($G$2:$G$1840,_xlfn.AGGREGATE(15,3,(($A$2:$A$1840=$N$3)/($A$2:$A$1840=$N$3)*ROW($A$2:$A$1840))-ROW($A$1), ROWS($M$3:M25))), "")</f>
        <v/>
      </c>
      <c r="T25" s="52" t="str">
        <f t="shared" si="0"/>
        <v/>
      </c>
    </row>
    <row r="26" spans="1:20" x14ac:dyDescent="0.45">
      <c r="A26" s="41" t="s">
        <v>2129</v>
      </c>
      <c r="B26" s="45" t="s">
        <v>2132</v>
      </c>
      <c r="C26" s="45" t="s">
        <v>2133</v>
      </c>
      <c r="D26" s="45"/>
      <c r="E26" s="41" t="s">
        <v>6155</v>
      </c>
      <c r="F26" s="41" t="s">
        <v>9</v>
      </c>
      <c r="G26" s="41">
        <v>513</v>
      </c>
      <c r="I26" s="65" t="s">
        <v>2075</v>
      </c>
      <c r="J26" s="41">
        <v>52</v>
      </c>
      <c r="K26" s="41">
        <v>83.2</v>
      </c>
      <c r="O26" s="53" t="str">
        <f>IFERROR((RANK(T26,$T$3:$T$191,0)+COUNTIF($T$3:T26, T26)-1), "")</f>
        <v/>
      </c>
      <c r="P26" s="51" t="str" cm="1">
        <f t="array" ref="P26">IFERROR(INDEX($C$2:$C$1840,_xlfn.AGGREGATE(15,3,(($A$2:$A$1840=$N$3)/($A$2:$A$1840=$N$3)*ROW($A$2:$A$1840))-ROW($A$1), ROWS($M$3:M26))), "")</f>
        <v/>
      </c>
      <c r="Q26" s="41" t="str" cm="1">
        <f t="array" ref="Q26">IFERROR(INDEX($B$2:$B$1840,_xlfn.AGGREGATE(15,3,(($A$2:$A$1840=$N$3)/($A$2:$A$1840=$N$3)*ROW($A$2:$A$1840))-ROW($A$1), ROWS($M$3:M26))), "")</f>
        <v/>
      </c>
      <c r="R26" s="41" t="str" cm="1">
        <f t="array" ref="R26">IFERROR(INDEX($J$2:$J$1840,_xlfn.AGGREGATE(15,3,(($A$2:$A$1840=$N$3)/($A$2:$A$1840=$N$3)*ROW($A$2:$A$1840))-ROW($A$1), ROWS($M$3:M26))), "")</f>
        <v/>
      </c>
      <c r="S26" s="41" t="str" cm="1">
        <f t="array" ref="S26">IFERROR(INDEX($G$2:$G$1840,_xlfn.AGGREGATE(15,3,(($A$2:$A$1840=$N$3)/($A$2:$A$1840=$N$3)*ROW($A$2:$A$1840))-ROW($A$1), ROWS($M$3:M26))), "")</f>
        <v/>
      </c>
      <c r="T26" s="52" t="str">
        <f t="shared" si="0"/>
        <v/>
      </c>
    </row>
    <row r="27" spans="1:20" x14ac:dyDescent="0.45">
      <c r="A27" s="41" t="s">
        <v>2129</v>
      </c>
      <c r="B27" s="45" t="s">
        <v>2134</v>
      </c>
      <c r="C27" s="45" t="s">
        <v>2135</v>
      </c>
      <c r="D27" s="45"/>
      <c r="E27" s="41" t="s">
        <v>2070</v>
      </c>
      <c r="F27" s="41" t="s">
        <v>13</v>
      </c>
      <c r="G27" s="41">
        <v>73</v>
      </c>
      <c r="I27" s="65" t="s">
        <v>2071</v>
      </c>
      <c r="J27" s="41">
        <v>12</v>
      </c>
      <c r="K27" s="41">
        <v>0</v>
      </c>
      <c r="O27" s="53" t="str">
        <f>IFERROR((RANK(T27,$T$3:$T$191,0)+COUNTIF($T$3:T27, T27)-1), "")</f>
        <v/>
      </c>
      <c r="P27" s="51" t="str" cm="1">
        <f t="array" ref="P27">IFERROR(INDEX($C$2:$C$1840,_xlfn.AGGREGATE(15,3,(($A$2:$A$1840=$N$3)/($A$2:$A$1840=$N$3)*ROW($A$2:$A$1840))-ROW($A$1), ROWS($M$3:M27))), "")</f>
        <v/>
      </c>
      <c r="Q27" s="41" t="str" cm="1">
        <f t="array" ref="Q27">IFERROR(INDEX($B$2:$B$1840,_xlfn.AGGREGATE(15,3,(($A$2:$A$1840=$N$3)/($A$2:$A$1840=$N$3)*ROW($A$2:$A$1840))-ROW($A$1), ROWS($M$3:M27))), "")</f>
        <v/>
      </c>
      <c r="R27" s="41" t="str" cm="1">
        <f t="array" ref="R27">IFERROR(INDEX($J$2:$J$1840,_xlfn.AGGREGATE(15,3,(($A$2:$A$1840=$N$3)/($A$2:$A$1840=$N$3)*ROW($A$2:$A$1840))-ROW($A$1), ROWS($M$3:M27))), "")</f>
        <v/>
      </c>
      <c r="S27" s="41" t="str" cm="1">
        <f t="array" ref="S27">IFERROR(INDEX($G$2:$G$1840,_xlfn.AGGREGATE(15,3,(($A$2:$A$1840=$N$3)/($A$2:$A$1840=$N$3)*ROW($A$2:$A$1840))-ROW($A$1), ROWS($M$3:M27))), "")</f>
        <v/>
      </c>
      <c r="T27" s="52" t="str">
        <f t="shared" si="0"/>
        <v/>
      </c>
    </row>
    <row r="28" spans="1:20" x14ac:dyDescent="0.45">
      <c r="A28" s="41" t="s">
        <v>2129</v>
      </c>
      <c r="B28" s="45" t="s">
        <v>2136</v>
      </c>
      <c r="C28" s="45" t="s">
        <v>2137</v>
      </c>
      <c r="D28" s="45"/>
      <c r="E28" s="41" t="s">
        <v>6155</v>
      </c>
      <c r="F28" s="41" t="s">
        <v>9</v>
      </c>
      <c r="G28" s="41">
        <v>336</v>
      </c>
      <c r="I28" s="65" t="s">
        <v>2075</v>
      </c>
      <c r="J28" s="41">
        <v>34</v>
      </c>
      <c r="K28" s="41">
        <v>54.400000000000006</v>
      </c>
      <c r="O28" s="53" t="str">
        <f>IFERROR((RANK(T28,$T$3:$T$191,0)+COUNTIF($T$3:T28, T28)-1), "")</f>
        <v/>
      </c>
      <c r="P28" s="51" t="str" cm="1">
        <f t="array" ref="P28">IFERROR(INDEX($C$2:$C$1840,_xlfn.AGGREGATE(15,3,(($A$2:$A$1840=$N$3)/($A$2:$A$1840=$N$3)*ROW($A$2:$A$1840))-ROW($A$1), ROWS($M$3:M28))), "")</f>
        <v/>
      </c>
      <c r="Q28" s="41" t="str" cm="1">
        <f t="array" ref="Q28">IFERROR(INDEX($B$2:$B$1840,_xlfn.AGGREGATE(15,3,(($A$2:$A$1840=$N$3)/($A$2:$A$1840=$N$3)*ROW($A$2:$A$1840))-ROW($A$1), ROWS($M$3:M28))), "")</f>
        <v/>
      </c>
      <c r="R28" s="41" t="str" cm="1">
        <f t="array" ref="R28">IFERROR(INDEX($J$2:$J$1840,_xlfn.AGGREGATE(15,3,(($A$2:$A$1840=$N$3)/($A$2:$A$1840=$N$3)*ROW($A$2:$A$1840))-ROW($A$1), ROWS($M$3:M28))), "")</f>
        <v/>
      </c>
      <c r="S28" s="41" t="str" cm="1">
        <f t="array" ref="S28">IFERROR(INDEX($G$2:$G$1840,_xlfn.AGGREGATE(15,3,(($A$2:$A$1840=$N$3)/($A$2:$A$1840=$N$3)*ROW($A$2:$A$1840))-ROW($A$1), ROWS($M$3:M28))), "")</f>
        <v/>
      </c>
      <c r="T28" s="52" t="str">
        <f t="shared" si="0"/>
        <v/>
      </c>
    </row>
    <row r="29" spans="1:20" x14ac:dyDescent="0.45">
      <c r="A29" s="41" t="s">
        <v>2129</v>
      </c>
      <c r="B29" s="45" t="s">
        <v>2138</v>
      </c>
      <c r="C29" s="45" t="s">
        <v>2139</v>
      </c>
      <c r="D29" s="45"/>
      <c r="E29" s="41" t="s">
        <v>6155</v>
      </c>
      <c r="F29" s="41" t="s">
        <v>13</v>
      </c>
      <c r="G29" s="41">
        <v>463</v>
      </c>
      <c r="I29" s="65" t="s">
        <v>2075</v>
      </c>
      <c r="J29" s="41">
        <v>42</v>
      </c>
      <c r="K29" s="41">
        <v>67.2</v>
      </c>
      <c r="O29" s="53" t="str">
        <f>IFERROR((RANK(T29,$T$3:$T$191,0)+COUNTIF($T$3:T29, T29)-1), "")</f>
        <v/>
      </c>
      <c r="P29" s="51" t="str" cm="1">
        <f t="array" ref="P29">IFERROR(INDEX($C$2:$C$1840,_xlfn.AGGREGATE(15,3,(($A$2:$A$1840=$N$3)/($A$2:$A$1840=$N$3)*ROW($A$2:$A$1840))-ROW($A$1), ROWS($M$3:M29))), "")</f>
        <v/>
      </c>
      <c r="Q29" s="41" t="str" cm="1">
        <f t="array" ref="Q29">IFERROR(INDEX($B$2:$B$1840,_xlfn.AGGREGATE(15,3,(($A$2:$A$1840=$N$3)/($A$2:$A$1840=$N$3)*ROW($A$2:$A$1840))-ROW($A$1), ROWS($M$3:M29))), "")</f>
        <v/>
      </c>
      <c r="R29" s="41" t="str" cm="1">
        <f t="array" ref="R29">IFERROR(INDEX($J$2:$J$1840,_xlfn.AGGREGATE(15,3,(($A$2:$A$1840=$N$3)/($A$2:$A$1840=$N$3)*ROW($A$2:$A$1840))-ROW($A$1), ROWS($M$3:M29))), "")</f>
        <v/>
      </c>
      <c r="S29" s="41" t="str" cm="1">
        <f t="array" ref="S29">IFERROR(INDEX($G$2:$G$1840,_xlfn.AGGREGATE(15,3,(($A$2:$A$1840=$N$3)/($A$2:$A$1840=$N$3)*ROW($A$2:$A$1840))-ROW($A$1), ROWS($M$3:M29))), "")</f>
        <v/>
      </c>
      <c r="T29" s="52" t="str">
        <f t="shared" si="0"/>
        <v/>
      </c>
    </row>
    <row r="30" spans="1:20" x14ac:dyDescent="0.45">
      <c r="A30" s="41" t="s">
        <v>2129</v>
      </c>
      <c r="B30" s="45" t="s">
        <v>2140</v>
      </c>
      <c r="C30" s="45" t="s">
        <v>2141</v>
      </c>
      <c r="D30" s="45"/>
      <c r="E30" s="41" t="s">
        <v>6155</v>
      </c>
      <c r="F30" s="41" t="s">
        <v>9</v>
      </c>
      <c r="G30" s="41">
        <v>540</v>
      </c>
      <c r="I30" s="65" t="s">
        <v>2075</v>
      </c>
      <c r="J30" s="41">
        <v>54</v>
      </c>
      <c r="K30" s="41">
        <v>86.4</v>
      </c>
      <c r="O30" s="53" t="str">
        <f>IFERROR((RANK(T30,$T$3:$T$191,0)+COUNTIF($T$3:T30, T30)-1), "")</f>
        <v/>
      </c>
      <c r="P30" s="51" t="str" cm="1">
        <f t="array" ref="P30">IFERROR(INDEX($C$2:$C$1840,_xlfn.AGGREGATE(15,3,(($A$2:$A$1840=$N$3)/($A$2:$A$1840=$N$3)*ROW($A$2:$A$1840))-ROW($A$1), ROWS($M$3:M30))), "")</f>
        <v/>
      </c>
      <c r="Q30" s="41" t="str" cm="1">
        <f t="array" ref="Q30">IFERROR(INDEX($B$2:$B$1840,_xlfn.AGGREGATE(15,3,(($A$2:$A$1840=$N$3)/($A$2:$A$1840=$N$3)*ROW($A$2:$A$1840))-ROW($A$1), ROWS($M$3:M30))), "")</f>
        <v/>
      </c>
      <c r="R30" s="41" t="str" cm="1">
        <f t="array" ref="R30">IFERROR(INDEX($J$2:$J$1840,_xlfn.AGGREGATE(15,3,(($A$2:$A$1840=$N$3)/($A$2:$A$1840=$N$3)*ROW($A$2:$A$1840))-ROW($A$1), ROWS($M$3:M30))), "")</f>
        <v/>
      </c>
      <c r="S30" s="41" t="str" cm="1">
        <f t="array" ref="S30">IFERROR(INDEX($G$2:$G$1840,_xlfn.AGGREGATE(15,3,(($A$2:$A$1840=$N$3)/($A$2:$A$1840=$N$3)*ROW($A$2:$A$1840))-ROW($A$1), ROWS($M$3:M30))), "")</f>
        <v/>
      </c>
      <c r="T30" s="52" t="str">
        <f t="shared" si="0"/>
        <v/>
      </c>
    </row>
    <row r="31" spans="1:20" x14ac:dyDescent="0.45">
      <c r="A31" s="41" t="s">
        <v>2129</v>
      </c>
      <c r="B31" s="45" t="s">
        <v>2142</v>
      </c>
      <c r="C31" s="45" t="s">
        <v>2143</v>
      </c>
      <c r="D31" s="45"/>
      <c r="E31" s="41" t="s">
        <v>2144</v>
      </c>
      <c r="F31" s="41" t="s">
        <v>9</v>
      </c>
      <c r="G31" s="41">
        <v>468</v>
      </c>
      <c r="I31" s="65" t="s">
        <v>2081</v>
      </c>
      <c r="J31" s="41">
        <v>38</v>
      </c>
      <c r="K31" s="41">
        <v>60.800000000000004</v>
      </c>
      <c r="O31" s="53" t="str">
        <f>IFERROR((RANK(T31,$T$3:$T$191,0)+COUNTIF($T$3:T31, T31)-1), "")</f>
        <v/>
      </c>
      <c r="P31" s="51" t="str" cm="1">
        <f t="array" ref="P31">IFERROR(INDEX($C$2:$C$1840,_xlfn.AGGREGATE(15,3,(($A$2:$A$1840=$N$3)/($A$2:$A$1840=$N$3)*ROW($A$2:$A$1840))-ROW($A$1), ROWS($M$3:M31))), "")</f>
        <v/>
      </c>
      <c r="Q31" s="41" t="str" cm="1">
        <f t="array" ref="Q31">IFERROR(INDEX($B$2:$B$1840,_xlfn.AGGREGATE(15,3,(($A$2:$A$1840=$N$3)/($A$2:$A$1840=$N$3)*ROW($A$2:$A$1840))-ROW($A$1), ROWS($M$3:M31))), "")</f>
        <v/>
      </c>
      <c r="R31" s="41" t="str" cm="1">
        <f t="array" ref="R31">IFERROR(INDEX($J$2:$J$1840,_xlfn.AGGREGATE(15,3,(($A$2:$A$1840=$N$3)/($A$2:$A$1840=$N$3)*ROW($A$2:$A$1840))-ROW($A$1), ROWS($M$3:M31))), "")</f>
        <v/>
      </c>
      <c r="S31" s="41" t="str" cm="1">
        <f t="array" ref="S31">IFERROR(INDEX($G$2:$G$1840,_xlfn.AGGREGATE(15,3,(($A$2:$A$1840=$N$3)/($A$2:$A$1840=$N$3)*ROW($A$2:$A$1840))-ROW($A$1), ROWS($M$3:M31))), "")</f>
        <v/>
      </c>
      <c r="T31" s="52" t="str">
        <f t="shared" si="0"/>
        <v/>
      </c>
    </row>
    <row r="32" spans="1:20" x14ac:dyDescent="0.45">
      <c r="A32" s="41" t="s">
        <v>2129</v>
      </c>
      <c r="B32" s="45" t="s">
        <v>2145</v>
      </c>
      <c r="C32" s="45" t="s">
        <v>2146</v>
      </c>
      <c r="D32" s="45"/>
      <c r="E32" s="41" t="s">
        <v>2144</v>
      </c>
      <c r="F32" s="41" t="s">
        <v>9</v>
      </c>
      <c r="G32" s="41">
        <v>539</v>
      </c>
      <c r="I32" s="65" t="s">
        <v>2081</v>
      </c>
      <c r="J32" s="41">
        <v>74</v>
      </c>
      <c r="K32" s="41">
        <v>118.4</v>
      </c>
      <c r="O32" s="53" t="str">
        <f>IFERROR((RANK(T32,$T$3:$T$191,0)+COUNTIF($T$3:T32, T32)-1), "")</f>
        <v/>
      </c>
      <c r="P32" s="51" t="str" cm="1">
        <f t="array" ref="P32">IFERROR(INDEX($C$2:$C$1840,_xlfn.AGGREGATE(15,3,(($A$2:$A$1840=$N$3)/($A$2:$A$1840=$N$3)*ROW($A$2:$A$1840))-ROW($A$1), ROWS($M$3:M32))), "")</f>
        <v/>
      </c>
      <c r="Q32" s="41" t="str" cm="1">
        <f t="array" ref="Q32">IFERROR(INDEX($B$2:$B$1840,_xlfn.AGGREGATE(15,3,(($A$2:$A$1840=$N$3)/($A$2:$A$1840=$N$3)*ROW($A$2:$A$1840))-ROW($A$1), ROWS($M$3:M32))), "")</f>
        <v/>
      </c>
      <c r="R32" s="41" t="str" cm="1">
        <f t="array" ref="R32">IFERROR(INDEX($J$2:$J$1840,_xlfn.AGGREGATE(15,3,(($A$2:$A$1840=$N$3)/($A$2:$A$1840=$N$3)*ROW($A$2:$A$1840))-ROW($A$1), ROWS($M$3:M32))), "")</f>
        <v/>
      </c>
      <c r="S32" s="41" t="str" cm="1">
        <f t="array" ref="S32">IFERROR(INDEX($G$2:$G$1840,_xlfn.AGGREGATE(15,3,(($A$2:$A$1840=$N$3)/($A$2:$A$1840=$N$3)*ROW($A$2:$A$1840))-ROW($A$1), ROWS($M$3:M32))), "")</f>
        <v/>
      </c>
      <c r="T32" s="52" t="str">
        <f t="shared" si="0"/>
        <v/>
      </c>
    </row>
    <row r="33" spans="1:20" x14ac:dyDescent="0.45">
      <c r="A33" s="41" t="s">
        <v>2129</v>
      </c>
      <c r="B33" s="45" t="s">
        <v>2147</v>
      </c>
      <c r="C33" s="45" t="s">
        <v>2148</v>
      </c>
      <c r="D33" s="45"/>
      <c r="E33" s="41" t="s">
        <v>2144</v>
      </c>
      <c r="F33" s="41" t="s">
        <v>9</v>
      </c>
      <c r="G33" s="41">
        <v>374</v>
      </c>
      <c r="I33" s="65" t="s">
        <v>2081</v>
      </c>
      <c r="J33" s="41">
        <v>28</v>
      </c>
      <c r="K33" s="41">
        <v>44.800000000000004</v>
      </c>
      <c r="O33" s="53" t="str">
        <f>IFERROR((RANK(T33,$T$3:$T$191,0)+COUNTIF($T$3:T33, T33)-1), "")</f>
        <v/>
      </c>
      <c r="P33" s="51" t="str" cm="1">
        <f t="array" ref="P33">IFERROR(INDEX($C$2:$C$1840,_xlfn.AGGREGATE(15,3,(($A$2:$A$1840=$N$3)/($A$2:$A$1840=$N$3)*ROW($A$2:$A$1840))-ROW($A$1), ROWS($M$3:M33))), "")</f>
        <v/>
      </c>
      <c r="Q33" s="41" t="str" cm="1">
        <f t="array" ref="Q33">IFERROR(INDEX($B$2:$B$1840,_xlfn.AGGREGATE(15,3,(($A$2:$A$1840=$N$3)/($A$2:$A$1840=$N$3)*ROW($A$2:$A$1840))-ROW($A$1), ROWS($M$3:M33))), "")</f>
        <v/>
      </c>
      <c r="R33" s="41" t="str" cm="1">
        <f t="array" ref="R33">IFERROR(INDEX($J$2:$J$1840,_xlfn.AGGREGATE(15,3,(($A$2:$A$1840=$N$3)/($A$2:$A$1840=$N$3)*ROW($A$2:$A$1840))-ROW($A$1), ROWS($M$3:M33))), "")</f>
        <v/>
      </c>
      <c r="S33" s="41" t="str" cm="1">
        <f t="array" ref="S33">IFERROR(INDEX($G$2:$G$1840,_xlfn.AGGREGATE(15,3,(($A$2:$A$1840=$N$3)/($A$2:$A$1840=$N$3)*ROW($A$2:$A$1840))-ROW($A$1), ROWS($M$3:M33))), "")</f>
        <v/>
      </c>
      <c r="T33" s="52" t="str">
        <f t="shared" si="0"/>
        <v/>
      </c>
    </row>
    <row r="34" spans="1:20" x14ac:dyDescent="0.45">
      <c r="A34" s="41" t="s">
        <v>2129</v>
      </c>
      <c r="B34" s="45" t="s">
        <v>2149</v>
      </c>
      <c r="C34" s="45" t="s">
        <v>2150</v>
      </c>
      <c r="D34" s="45"/>
      <c r="E34" s="41" t="s">
        <v>2084</v>
      </c>
      <c r="F34" s="41" t="s">
        <v>13</v>
      </c>
      <c r="G34" s="41">
        <v>1746</v>
      </c>
      <c r="I34" s="65" t="s">
        <v>2085</v>
      </c>
      <c r="J34" s="41">
        <v>200</v>
      </c>
      <c r="K34" s="41">
        <v>289.60000000000002</v>
      </c>
      <c r="O34" s="53" t="str">
        <f>IFERROR((RANK(T34,$T$3:$T$191,0)+COUNTIF($T$3:T34, T34)-1), "")</f>
        <v/>
      </c>
      <c r="P34" s="51" t="str" cm="1">
        <f t="array" ref="P34">IFERROR(INDEX($C$2:$C$1840,_xlfn.AGGREGATE(15,3,(($A$2:$A$1840=$N$3)/($A$2:$A$1840=$N$3)*ROW($A$2:$A$1840))-ROW($A$1), ROWS($M$3:M34))), "")</f>
        <v/>
      </c>
      <c r="Q34" s="41" t="str" cm="1">
        <f t="array" ref="Q34">IFERROR(INDEX($B$2:$B$1840,_xlfn.AGGREGATE(15,3,(($A$2:$A$1840=$N$3)/($A$2:$A$1840=$N$3)*ROW($A$2:$A$1840))-ROW($A$1), ROWS($M$3:M34))), "")</f>
        <v/>
      </c>
      <c r="R34" s="41" t="str" cm="1">
        <f t="array" ref="R34">IFERROR(INDEX($J$2:$J$1840,_xlfn.AGGREGATE(15,3,(($A$2:$A$1840=$N$3)/($A$2:$A$1840=$N$3)*ROW($A$2:$A$1840))-ROW($A$1), ROWS($M$3:M34))), "")</f>
        <v/>
      </c>
      <c r="S34" s="41" t="str" cm="1">
        <f t="array" ref="S34">IFERROR(INDEX($G$2:$G$1840,_xlfn.AGGREGATE(15,3,(($A$2:$A$1840=$N$3)/($A$2:$A$1840=$N$3)*ROW($A$2:$A$1840))-ROW($A$1), ROWS($M$3:M34))), "")</f>
        <v/>
      </c>
      <c r="T34" s="52" t="str">
        <f t="shared" si="0"/>
        <v/>
      </c>
    </row>
    <row r="35" spans="1:20" x14ac:dyDescent="0.45">
      <c r="A35" s="41" t="s">
        <v>2151</v>
      </c>
      <c r="B35" s="45" t="s">
        <v>2152</v>
      </c>
      <c r="C35" s="45" t="s">
        <v>2153</v>
      </c>
      <c r="D35" s="45"/>
      <c r="E35" s="41" t="s">
        <v>6155</v>
      </c>
      <c r="F35" s="41" t="s">
        <v>13</v>
      </c>
      <c r="G35" s="41">
        <v>371</v>
      </c>
      <c r="I35" s="65" t="s">
        <v>2075</v>
      </c>
      <c r="J35" s="41">
        <v>17</v>
      </c>
      <c r="K35" s="41">
        <v>27.200000000000003</v>
      </c>
      <c r="O35" s="53" t="str">
        <f>IFERROR((RANK(T35,$T$3:$T$191,0)+COUNTIF($T$3:T35, T35)-1), "")</f>
        <v/>
      </c>
      <c r="P35" s="51" t="str" cm="1">
        <f t="array" ref="P35">IFERROR(INDEX($C$2:$C$1840,_xlfn.AGGREGATE(15,3,(($A$2:$A$1840=$N$3)/($A$2:$A$1840=$N$3)*ROW($A$2:$A$1840))-ROW($A$1), ROWS($M$3:M35))), "")</f>
        <v/>
      </c>
      <c r="Q35" s="41" t="str" cm="1">
        <f t="array" ref="Q35">IFERROR(INDEX($B$2:$B$1840,_xlfn.AGGREGATE(15,3,(($A$2:$A$1840=$N$3)/($A$2:$A$1840=$N$3)*ROW($A$2:$A$1840))-ROW($A$1), ROWS($M$3:M35))), "")</f>
        <v/>
      </c>
      <c r="R35" s="41" t="str" cm="1">
        <f t="array" ref="R35">IFERROR(INDEX($J$2:$J$1840,_xlfn.AGGREGATE(15,3,(($A$2:$A$1840=$N$3)/($A$2:$A$1840=$N$3)*ROW($A$2:$A$1840))-ROW($A$1), ROWS($M$3:M35))), "")</f>
        <v/>
      </c>
      <c r="S35" s="41" t="str" cm="1">
        <f t="array" ref="S35">IFERROR(INDEX($G$2:$G$1840,_xlfn.AGGREGATE(15,3,(($A$2:$A$1840=$N$3)/($A$2:$A$1840=$N$3)*ROW($A$2:$A$1840))-ROW($A$1), ROWS($M$3:M35))), "")</f>
        <v/>
      </c>
      <c r="T35" s="52" t="str">
        <f t="shared" si="0"/>
        <v/>
      </c>
    </row>
    <row r="36" spans="1:20" x14ac:dyDescent="0.45">
      <c r="A36" s="41" t="s">
        <v>2151</v>
      </c>
      <c r="B36" s="45" t="s">
        <v>2154</v>
      </c>
      <c r="C36" s="45" t="s">
        <v>2155</v>
      </c>
      <c r="D36" s="45"/>
      <c r="E36" s="41" t="s">
        <v>6155</v>
      </c>
      <c r="F36" s="41" t="s">
        <v>13</v>
      </c>
      <c r="G36" s="41">
        <v>459</v>
      </c>
      <c r="I36" s="65" t="s">
        <v>2075</v>
      </c>
      <c r="J36" s="41">
        <v>12</v>
      </c>
      <c r="K36" s="41">
        <v>19.200000000000003</v>
      </c>
      <c r="O36" s="53" t="str">
        <f>IFERROR((RANK(T36,$T$3:$T$191,0)+COUNTIF($T$3:T36, T36)-1), "")</f>
        <v/>
      </c>
      <c r="P36" s="51" t="str" cm="1">
        <f t="array" ref="P36">IFERROR(INDEX($C$2:$C$1840,_xlfn.AGGREGATE(15,3,(($A$2:$A$1840=$N$3)/($A$2:$A$1840=$N$3)*ROW($A$2:$A$1840))-ROW($A$1), ROWS($M$3:M36))), "")</f>
        <v/>
      </c>
      <c r="Q36" s="41" t="str" cm="1">
        <f t="array" ref="Q36">IFERROR(INDEX($B$2:$B$1840,_xlfn.AGGREGATE(15,3,(($A$2:$A$1840=$N$3)/($A$2:$A$1840=$N$3)*ROW($A$2:$A$1840))-ROW($A$1), ROWS($M$3:M36))), "")</f>
        <v/>
      </c>
      <c r="R36" s="41" t="str" cm="1">
        <f t="array" ref="R36">IFERROR(INDEX($J$2:$J$1840,_xlfn.AGGREGATE(15,3,(($A$2:$A$1840=$N$3)/($A$2:$A$1840=$N$3)*ROW($A$2:$A$1840))-ROW($A$1), ROWS($M$3:M36))), "")</f>
        <v/>
      </c>
      <c r="S36" s="41" t="str" cm="1">
        <f t="array" ref="S36">IFERROR(INDEX($G$2:$G$1840,_xlfn.AGGREGATE(15,3,(($A$2:$A$1840=$N$3)/($A$2:$A$1840=$N$3)*ROW($A$2:$A$1840))-ROW($A$1), ROWS($M$3:M36))), "")</f>
        <v/>
      </c>
      <c r="T36" s="52" t="str">
        <f t="shared" si="0"/>
        <v/>
      </c>
    </row>
    <row r="37" spans="1:20" x14ac:dyDescent="0.45">
      <c r="A37" s="41" t="s">
        <v>2151</v>
      </c>
      <c r="B37" s="45" t="s">
        <v>2156</v>
      </c>
      <c r="C37" s="45" t="s">
        <v>2157</v>
      </c>
      <c r="D37" s="45"/>
      <c r="E37" s="41" t="s">
        <v>6155</v>
      </c>
      <c r="F37" s="41" t="s">
        <v>13</v>
      </c>
      <c r="G37" s="41">
        <v>425</v>
      </c>
      <c r="I37" s="65" t="s">
        <v>2075</v>
      </c>
      <c r="J37" s="41">
        <v>29</v>
      </c>
      <c r="K37" s="41">
        <v>46.400000000000006</v>
      </c>
      <c r="O37" s="53" t="str">
        <f>IFERROR((RANK(T37,$T$3:$T$191,0)+COUNTIF($T$3:T37, T37)-1), "")</f>
        <v/>
      </c>
      <c r="P37" s="51" t="str" cm="1">
        <f t="array" ref="P37">IFERROR(INDEX($C$2:$C$1840,_xlfn.AGGREGATE(15,3,(($A$2:$A$1840=$N$3)/($A$2:$A$1840=$N$3)*ROW($A$2:$A$1840))-ROW($A$1), ROWS($M$3:M37))), "")</f>
        <v/>
      </c>
      <c r="Q37" s="41" t="str" cm="1">
        <f t="array" ref="Q37">IFERROR(INDEX($B$2:$B$1840,_xlfn.AGGREGATE(15,3,(($A$2:$A$1840=$N$3)/($A$2:$A$1840=$N$3)*ROW($A$2:$A$1840))-ROW($A$1), ROWS($M$3:M37))), "")</f>
        <v/>
      </c>
      <c r="R37" s="41" t="str" cm="1">
        <f t="array" ref="R37">IFERROR(INDEX($J$2:$J$1840,_xlfn.AGGREGATE(15,3,(($A$2:$A$1840=$N$3)/($A$2:$A$1840=$N$3)*ROW($A$2:$A$1840))-ROW($A$1), ROWS($M$3:M37))), "")</f>
        <v/>
      </c>
      <c r="S37" s="41" t="str" cm="1">
        <f t="array" ref="S37">IFERROR(INDEX($G$2:$G$1840,_xlfn.AGGREGATE(15,3,(($A$2:$A$1840=$N$3)/($A$2:$A$1840=$N$3)*ROW($A$2:$A$1840))-ROW($A$1), ROWS($M$3:M37))), "")</f>
        <v/>
      </c>
      <c r="T37" s="52" t="str">
        <f t="shared" si="0"/>
        <v/>
      </c>
    </row>
    <row r="38" spans="1:20" x14ac:dyDescent="0.45">
      <c r="A38" s="41" t="s">
        <v>2151</v>
      </c>
      <c r="B38" s="45" t="s">
        <v>2158</v>
      </c>
      <c r="C38" s="45" t="s">
        <v>2159</v>
      </c>
      <c r="D38" s="45"/>
      <c r="E38" s="41" t="s">
        <v>6155</v>
      </c>
      <c r="F38" s="41" t="s">
        <v>13</v>
      </c>
      <c r="G38" s="41">
        <v>404</v>
      </c>
      <c r="I38" s="65" t="s">
        <v>2075</v>
      </c>
      <c r="J38" s="41">
        <v>35</v>
      </c>
      <c r="K38" s="41">
        <v>56</v>
      </c>
      <c r="O38" s="53" t="str">
        <f>IFERROR((RANK(T38,$T$3:$T$191,0)+COUNTIF($T$3:T38, T38)-1), "")</f>
        <v/>
      </c>
      <c r="P38" s="51" t="str" cm="1">
        <f t="array" ref="P38">IFERROR(INDEX($C$2:$C$1840,_xlfn.AGGREGATE(15,3,(($A$2:$A$1840=$N$3)/($A$2:$A$1840=$N$3)*ROW($A$2:$A$1840))-ROW($A$1), ROWS($M$3:M38))), "")</f>
        <v/>
      </c>
      <c r="Q38" s="41" t="str" cm="1">
        <f t="array" ref="Q38">IFERROR(INDEX($B$2:$B$1840,_xlfn.AGGREGATE(15,3,(($A$2:$A$1840=$N$3)/($A$2:$A$1840=$N$3)*ROW($A$2:$A$1840))-ROW($A$1), ROWS($M$3:M38))), "")</f>
        <v/>
      </c>
      <c r="R38" s="41" t="str" cm="1">
        <f t="array" ref="R38">IFERROR(INDEX($J$2:$J$1840,_xlfn.AGGREGATE(15,3,(($A$2:$A$1840=$N$3)/($A$2:$A$1840=$N$3)*ROW($A$2:$A$1840))-ROW($A$1), ROWS($M$3:M38))), "")</f>
        <v/>
      </c>
      <c r="S38" s="41" t="str" cm="1">
        <f t="array" ref="S38">IFERROR(INDEX($G$2:$G$1840,_xlfn.AGGREGATE(15,3,(($A$2:$A$1840=$N$3)/($A$2:$A$1840=$N$3)*ROW($A$2:$A$1840))-ROW($A$1), ROWS($M$3:M38))), "")</f>
        <v/>
      </c>
      <c r="T38" s="52" t="str">
        <f t="shared" si="0"/>
        <v/>
      </c>
    </row>
    <row r="39" spans="1:20" x14ac:dyDescent="0.45">
      <c r="A39" s="41" t="s">
        <v>2151</v>
      </c>
      <c r="B39" s="45" t="s">
        <v>2160</v>
      </c>
      <c r="C39" s="45" t="s">
        <v>2161</v>
      </c>
      <c r="D39" s="45"/>
      <c r="E39" s="41" t="s">
        <v>2070</v>
      </c>
      <c r="F39" s="41" t="s">
        <v>13</v>
      </c>
      <c r="G39" s="41">
        <v>76</v>
      </c>
      <c r="I39" s="65" t="s">
        <v>2071</v>
      </c>
      <c r="J39" s="41">
        <v>16</v>
      </c>
      <c r="K39" s="41">
        <v>0</v>
      </c>
      <c r="O39" s="53" t="str">
        <f>IFERROR((RANK(T39,$T$3:$T$191,0)+COUNTIF($T$3:T39, T39)-1), "")</f>
        <v/>
      </c>
      <c r="P39" s="51" t="str" cm="1">
        <f t="array" ref="P39">IFERROR(INDEX($C$2:$C$1840,_xlfn.AGGREGATE(15,3,(($A$2:$A$1840=$N$3)/($A$2:$A$1840=$N$3)*ROW($A$2:$A$1840))-ROW($A$1), ROWS($M$3:M39))), "")</f>
        <v/>
      </c>
      <c r="Q39" s="41" t="str" cm="1">
        <f t="array" ref="Q39">IFERROR(INDEX($B$2:$B$1840,_xlfn.AGGREGATE(15,3,(($A$2:$A$1840=$N$3)/($A$2:$A$1840=$N$3)*ROW($A$2:$A$1840))-ROW($A$1), ROWS($M$3:M39))), "")</f>
        <v/>
      </c>
      <c r="R39" s="41" t="str" cm="1">
        <f t="array" ref="R39">IFERROR(INDEX($J$2:$J$1840,_xlfn.AGGREGATE(15,3,(($A$2:$A$1840=$N$3)/($A$2:$A$1840=$N$3)*ROW($A$2:$A$1840))-ROW($A$1), ROWS($M$3:M39))), "")</f>
        <v/>
      </c>
      <c r="S39" s="41" t="str" cm="1">
        <f t="array" ref="S39">IFERROR(INDEX($G$2:$G$1840,_xlfn.AGGREGATE(15,3,(($A$2:$A$1840=$N$3)/($A$2:$A$1840=$N$3)*ROW($A$2:$A$1840))-ROW($A$1), ROWS($M$3:M39))), "")</f>
        <v/>
      </c>
      <c r="T39" s="52" t="str">
        <f t="shared" si="0"/>
        <v/>
      </c>
    </row>
    <row r="40" spans="1:20" x14ac:dyDescent="0.45">
      <c r="A40" s="41" t="s">
        <v>2151</v>
      </c>
      <c r="B40" s="45" t="s">
        <v>2162</v>
      </c>
      <c r="C40" s="45" t="s">
        <v>2163</v>
      </c>
      <c r="D40" s="45"/>
      <c r="E40" s="41" t="s">
        <v>6155</v>
      </c>
      <c r="F40" s="41" t="s">
        <v>9</v>
      </c>
      <c r="G40" s="41">
        <v>303</v>
      </c>
      <c r="I40" s="65" t="s">
        <v>2075</v>
      </c>
      <c r="J40" s="41">
        <v>23</v>
      </c>
      <c r="K40" s="41">
        <v>36.800000000000004</v>
      </c>
      <c r="O40" s="53" t="str">
        <f>IFERROR((RANK(T40,$T$3:$T$191,0)+COUNTIF($T$3:T40, T40)-1), "")</f>
        <v/>
      </c>
      <c r="P40" s="51" t="str" cm="1">
        <f t="array" ref="P40">IFERROR(INDEX($C$2:$C$1840,_xlfn.AGGREGATE(15,3,(($A$2:$A$1840=$N$3)/($A$2:$A$1840=$N$3)*ROW($A$2:$A$1840))-ROW($A$1), ROWS($M$3:M40))), "")</f>
        <v/>
      </c>
      <c r="Q40" s="41" t="str" cm="1">
        <f t="array" ref="Q40">IFERROR(INDEX($B$2:$B$1840,_xlfn.AGGREGATE(15,3,(($A$2:$A$1840=$N$3)/($A$2:$A$1840=$N$3)*ROW($A$2:$A$1840))-ROW($A$1), ROWS($M$3:M40))), "")</f>
        <v/>
      </c>
      <c r="R40" s="41" t="str" cm="1">
        <f t="array" ref="R40">IFERROR(INDEX($J$2:$J$1840,_xlfn.AGGREGATE(15,3,(($A$2:$A$1840=$N$3)/($A$2:$A$1840=$N$3)*ROW($A$2:$A$1840))-ROW($A$1), ROWS($M$3:M40))), "")</f>
        <v/>
      </c>
      <c r="S40" s="41" t="str" cm="1">
        <f t="array" ref="S40">IFERROR(INDEX($G$2:$G$1840,_xlfn.AGGREGATE(15,3,(($A$2:$A$1840=$N$3)/($A$2:$A$1840=$N$3)*ROW($A$2:$A$1840))-ROW($A$1), ROWS($M$3:M40))), "")</f>
        <v/>
      </c>
      <c r="T40" s="52" t="str">
        <f t="shared" si="0"/>
        <v/>
      </c>
    </row>
    <row r="41" spans="1:20" x14ac:dyDescent="0.45">
      <c r="A41" s="41" t="s">
        <v>2151</v>
      </c>
      <c r="B41" s="45" t="s">
        <v>2164</v>
      </c>
      <c r="C41" s="45" t="s">
        <v>2165</v>
      </c>
      <c r="D41" s="45"/>
      <c r="E41" s="41" t="s">
        <v>6155</v>
      </c>
      <c r="F41" s="41" t="s">
        <v>9</v>
      </c>
      <c r="G41" s="41">
        <v>483</v>
      </c>
      <c r="I41" s="65" t="s">
        <v>2075</v>
      </c>
      <c r="J41" s="41">
        <v>83</v>
      </c>
      <c r="K41" s="41">
        <v>132.80000000000001</v>
      </c>
      <c r="O41" s="53" t="str">
        <f>IFERROR((RANK(T41,$T$3:$T$191,0)+COUNTIF($T$3:T41, T41)-1), "")</f>
        <v/>
      </c>
      <c r="P41" s="51" t="str" cm="1">
        <f t="array" ref="P41">IFERROR(INDEX($C$2:$C$1840,_xlfn.AGGREGATE(15,3,(($A$2:$A$1840=$N$3)/($A$2:$A$1840=$N$3)*ROW($A$2:$A$1840))-ROW($A$1), ROWS($M$3:M41))), "")</f>
        <v/>
      </c>
      <c r="Q41" s="41" t="str" cm="1">
        <f t="array" ref="Q41">IFERROR(INDEX($B$2:$B$1840,_xlfn.AGGREGATE(15,3,(($A$2:$A$1840=$N$3)/($A$2:$A$1840=$N$3)*ROW($A$2:$A$1840))-ROW($A$1), ROWS($M$3:M41))), "")</f>
        <v/>
      </c>
      <c r="R41" s="41" t="str" cm="1">
        <f t="array" ref="R41">IFERROR(INDEX($J$2:$J$1840,_xlfn.AGGREGATE(15,3,(($A$2:$A$1840=$N$3)/($A$2:$A$1840=$N$3)*ROW($A$2:$A$1840))-ROW($A$1), ROWS($M$3:M41))), "")</f>
        <v/>
      </c>
      <c r="S41" s="41" t="str" cm="1">
        <f t="array" ref="S41">IFERROR(INDEX($G$2:$G$1840,_xlfn.AGGREGATE(15,3,(($A$2:$A$1840=$N$3)/($A$2:$A$1840=$N$3)*ROW($A$2:$A$1840))-ROW($A$1), ROWS($M$3:M41))), "")</f>
        <v/>
      </c>
      <c r="T41" s="52" t="str">
        <f t="shared" si="0"/>
        <v/>
      </c>
    </row>
    <row r="42" spans="1:20" x14ac:dyDescent="0.45">
      <c r="A42" s="41" t="s">
        <v>2151</v>
      </c>
      <c r="B42" s="45" t="s">
        <v>2166</v>
      </c>
      <c r="C42" s="45" t="s">
        <v>2167</v>
      </c>
      <c r="D42" s="45"/>
      <c r="E42" s="41" t="s">
        <v>6155</v>
      </c>
      <c r="F42" s="41" t="s">
        <v>9</v>
      </c>
      <c r="G42" s="41">
        <v>435</v>
      </c>
      <c r="I42" s="65" t="s">
        <v>2075</v>
      </c>
      <c r="J42" s="41">
        <v>40</v>
      </c>
      <c r="K42" s="41">
        <v>64</v>
      </c>
      <c r="O42" s="53" t="str">
        <f>IFERROR((RANK(T42,$T$3:$T$191,0)+COUNTIF($T$3:T42, T42)-1), "")</f>
        <v/>
      </c>
      <c r="P42" s="51" t="str" cm="1">
        <f t="array" ref="P42">IFERROR(INDEX($C$2:$C$1840,_xlfn.AGGREGATE(15,3,(($A$2:$A$1840=$N$3)/($A$2:$A$1840=$N$3)*ROW($A$2:$A$1840))-ROW($A$1), ROWS($M$3:M42))), "")</f>
        <v/>
      </c>
      <c r="Q42" s="41" t="str" cm="1">
        <f t="array" ref="Q42">IFERROR(INDEX($B$2:$B$1840,_xlfn.AGGREGATE(15,3,(($A$2:$A$1840=$N$3)/($A$2:$A$1840=$N$3)*ROW($A$2:$A$1840))-ROW($A$1), ROWS($M$3:M42))), "")</f>
        <v/>
      </c>
      <c r="R42" s="41" t="str" cm="1">
        <f t="array" ref="R42">IFERROR(INDEX($J$2:$J$1840,_xlfn.AGGREGATE(15,3,(($A$2:$A$1840=$N$3)/($A$2:$A$1840=$N$3)*ROW($A$2:$A$1840))-ROW($A$1), ROWS($M$3:M42))), "")</f>
        <v/>
      </c>
      <c r="S42" s="41" t="str" cm="1">
        <f t="array" ref="S42">IFERROR(INDEX($G$2:$G$1840,_xlfn.AGGREGATE(15,3,(($A$2:$A$1840=$N$3)/($A$2:$A$1840=$N$3)*ROW($A$2:$A$1840))-ROW($A$1), ROWS($M$3:M42))), "")</f>
        <v/>
      </c>
      <c r="T42" s="52" t="str">
        <f t="shared" si="0"/>
        <v/>
      </c>
    </row>
    <row r="43" spans="1:20" x14ac:dyDescent="0.45">
      <c r="A43" s="41" t="s">
        <v>2151</v>
      </c>
      <c r="B43" s="45" t="s">
        <v>2168</v>
      </c>
      <c r="C43" s="45" t="s">
        <v>2169</v>
      </c>
      <c r="D43" s="45"/>
      <c r="E43" s="41" t="s">
        <v>2170</v>
      </c>
      <c r="F43" s="41" t="s">
        <v>13</v>
      </c>
      <c r="G43" s="41">
        <v>481</v>
      </c>
      <c r="I43" s="65" t="s">
        <v>2081</v>
      </c>
      <c r="J43" s="41">
        <v>51</v>
      </c>
      <c r="K43" s="41">
        <v>81.600000000000009</v>
      </c>
      <c r="O43" s="53" t="str">
        <f>IFERROR((RANK(T43,$T$3:$T$191,0)+COUNTIF($T$3:T43, T43)-1), "")</f>
        <v/>
      </c>
      <c r="P43" s="51" t="str" cm="1">
        <f t="array" ref="P43">IFERROR(INDEX($C$2:$C$1840,_xlfn.AGGREGATE(15,3,(($A$2:$A$1840=$N$3)/($A$2:$A$1840=$N$3)*ROW($A$2:$A$1840))-ROW($A$1), ROWS($M$3:M43))), "")</f>
        <v/>
      </c>
      <c r="Q43" s="41" t="str" cm="1">
        <f t="array" ref="Q43">IFERROR(INDEX($B$2:$B$1840,_xlfn.AGGREGATE(15,3,(($A$2:$A$1840=$N$3)/($A$2:$A$1840=$N$3)*ROW($A$2:$A$1840))-ROW($A$1), ROWS($M$3:M43))), "")</f>
        <v/>
      </c>
      <c r="R43" s="41" t="str" cm="1">
        <f t="array" ref="R43">IFERROR(INDEX($J$2:$J$1840,_xlfn.AGGREGATE(15,3,(($A$2:$A$1840=$N$3)/($A$2:$A$1840=$N$3)*ROW($A$2:$A$1840))-ROW($A$1), ROWS($M$3:M43))), "")</f>
        <v/>
      </c>
      <c r="S43" s="41" t="str" cm="1">
        <f t="array" ref="S43">IFERROR(INDEX($G$2:$G$1840,_xlfn.AGGREGATE(15,3,(($A$2:$A$1840=$N$3)/($A$2:$A$1840=$N$3)*ROW($A$2:$A$1840))-ROW($A$1), ROWS($M$3:M43))), "")</f>
        <v/>
      </c>
      <c r="T43" s="52" t="str">
        <f t="shared" si="0"/>
        <v/>
      </c>
    </row>
    <row r="44" spans="1:20" x14ac:dyDescent="0.45">
      <c r="A44" s="41" t="s">
        <v>2151</v>
      </c>
      <c r="B44" s="45" t="s">
        <v>2171</v>
      </c>
      <c r="C44" s="45" t="s">
        <v>2172</v>
      </c>
      <c r="D44" s="45"/>
      <c r="E44" s="41" t="s">
        <v>2107</v>
      </c>
      <c r="F44" s="41" t="s">
        <v>13</v>
      </c>
      <c r="G44" s="41">
        <v>883</v>
      </c>
      <c r="I44" s="65" t="s">
        <v>2081</v>
      </c>
      <c r="J44" s="41">
        <v>98</v>
      </c>
      <c r="K44" s="41">
        <v>156.80000000000001</v>
      </c>
      <c r="O44" s="53" t="str">
        <f>IFERROR((RANK(T44,$T$3:$T$191,0)+COUNTIF($T$3:T44, T44)-1), "")</f>
        <v/>
      </c>
      <c r="P44" s="51" t="str" cm="1">
        <f t="array" ref="P44">IFERROR(INDEX($C$2:$C$1840,_xlfn.AGGREGATE(15,3,(($A$2:$A$1840=$N$3)/($A$2:$A$1840=$N$3)*ROW($A$2:$A$1840))-ROW($A$1), ROWS($M$3:M44))), "")</f>
        <v/>
      </c>
      <c r="Q44" s="41" t="str" cm="1">
        <f t="array" ref="Q44">IFERROR(INDEX($B$2:$B$1840,_xlfn.AGGREGATE(15,3,(($A$2:$A$1840=$N$3)/($A$2:$A$1840=$N$3)*ROW($A$2:$A$1840))-ROW($A$1), ROWS($M$3:M44))), "")</f>
        <v/>
      </c>
      <c r="R44" s="41" t="str" cm="1">
        <f t="array" ref="R44">IFERROR(INDEX($J$2:$J$1840,_xlfn.AGGREGATE(15,3,(($A$2:$A$1840=$N$3)/($A$2:$A$1840=$N$3)*ROW($A$2:$A$1840))-ROW($A$1), ROWS($M$3:M44))), "")</f>
        <v/>
      </c>
      <c r="S44" s="41" t="str" cm="1">
        <f t="array" ref="S44">IFERROR(INDEX($G$2:$G$1840,_xlfn.AGGREGATE(15,3,(($A$2:$A$1840=$N$3)/($A$2:$A$1840=$N$3)*ROW($A$2:$A$1840))-ROW($A$1), ROWS($M$3:M44))), "")</f>
        <v/>
      </c>
      <c r="T44" s="52" t="str">
        <f t="shared" si="0"/>
        <v/>
      </c>
    </row>
    <row r="45" spans="1:20" x14ac:dyDescent="0.45">
      <c r="A45" s="41" t="s">
        <v>2151</v>
      </c>
      <c r="B45" s="45" t="s">
        <v>2173</v>
      </c>
      <c r="C45" s="45" t="s">
        <v>2174</v>
      </c>
      <c r="D45" s="45"/>
      <c r="E45" s="41" t="s">
        <v>2084</v>
      </c>
      <c r="F45" s="41" t="s">
        <v>13</v>
      </c>
      <c r="G45" s="41">
        <v>1405</v>
      </c>
      <c r="I45" s="65" t="s">
        <v>2085</v>
      </c>
      <c r="J45" s="41">
        <v>141</v>
      </c>
      <c r="K45" s="41">
        <v>225.60000000000002</v>
      </c>
      <c r="O45" s="53" t="str">
        <f>IFERROR((RANK(T45,$T$3:$T$191,0)+COUNTIF($T$3:T45, T45)-1), "")</f>
        <v/>
      </c>
      <c r="P45" s="51" t="str" cm="1">
        <f t="array" ref="P45">IFERROR(INDEX($C$2:$C$1840,_xlfn.AGGREGATE(15,3,(($A$2:$A$1840=$N$3)/($A$2:$A$1840=$N$3)*ROW($A$2:$A$1840))-ROW($A$1), ROWS($M$3:M45))), "")</f>
        <v/>
      </c>
      <c r="Q45" s="41" t="str" cm="1">
        <f t="array" ref="Q45">IFERROR(INDEX($B$2:$B$1840,_xlfn.AGGREGATE(15,3,(($A$2:$A$1840=$N$3)/($A$2:$A$1840=$N$3)*ROW($A$2:$A$1840))-ROW($A$1), ROWS($M$3:M45))), "")</f>
        <v/>
      </c>
      <c r="R45" s="41" t="str" cm="1">
        <f t="array" ref="R45">IFERROR(INDEX($J$2:$J$1840,_xlfn.AGGREGATE(15,3,(($A$2:$A$1840=$N$3)/($A$2:$A$1840=$N$3)*ROW($A$2:$A$1840))-ROW($A$1), ROWS($M$3:M45))), "")</f>
        <v/>
      </c>
      <c r="S45" s="41" t="str" cm="1">
        <f t="array" ref="S45">IFERROR(INDEX($G$2:$G$1840,_xlfn.AGGREGATE(15,3,(($A$2:$A$1840=$N$3)/($A$2:$A$1840=$N$3)*ROW($A$2:$A$1840))-ROW($A$1), ROWS($M$3:M45))), "")</f>
        <v/>
      </c>
      <c r="T45" s="52" t="str">
        <f t="shared" si="0"/>
        <v/>
      </c>
    </row>
    <row r="46" spans="1:20" x14ac:dyDescent="0.45">
      <c r="A46" s="41" t="s">
        <v>2175</v>
      </c>
      <c r="B46" s="45" t="s">
        <v>2176</v>
      </c>
      <c r="C46" s="45" t="s">
        <v>2177</v>
      </c>
      <c r="D46" s="45"/>
      <c r="E46" s="41" t="s">
        <v>2070</v>
      </c>
      <c r="F46" s="41" t="s">
        <v>13</v>
      </c>
      <c r="G46" s="41">
        <v>56</v>
      </c>
      <c r="I46" s="65" t="s">
        <v>2071</v>
      </c>
      <c r="J46" s="41">
        <v>6</v>
      </c>
      <c r="K46" s="41">
        <v>0</v>
      </c>
      <c r="O46" s="53" t="str">
        <f>IFERROR((RANK(T46,$T$3:$T$191,0)+COUNTIF($T$3:T46, T46)-1), "")</f>
        <v/>
      </c>
      <c r="P46" s="51" t="str" cm="1">
        <f t="array" ref="P46">IFERROR(INDEX($C$2:$C$1840,_xlfn.AGGREGATE(15,3,(($A$2:$A$1840=$N$3)/($A$2:$A$1840=$N$3)*ROW($A$2:$A$1840))-ROW($A$1), ROWS($M$3:M46))), "")</f>
        <v/>
      </c>
      <c r="Q46" s="41" t="str" cm="1">
        <f t="array" ref="Q46">IFERROR(INDEX($B$2:$B$1840,_xlfn.AGGREGATE(15,3,(($A$2:$A$1840=$N$3)/($A$2:$A$1840=$N$3)*ROW($A$2:$A$1840))-ROW($A$1), ROWS($M$3:M46))), "")</f>
        <v/>
      </c>
      <c r="R46" s="41" t="str" cm="1">
        <f t="array" ref="R46">IFERROR(INDEX($J$2:$J$1840,_xlfn.AGGREGATE(15,3,(($A$2:$A$1840=$N$3)/($A$2:$A$1840=$N$3)*ROW($A$2:$A$1840))-ROW($A$1), ROWS($M$3:M46))), "")</f>
        <v/>
      </c>
      <c r="S46" s="41" t="str" cm="1">
        <f t="array" ref="S46">IFERROR(INDEX($G$2:$G$1840,_xlfn.AGGREGATE(15,3,(($A$2:$A$1840=$N$3)/($A$2:$A$1840=$N$3)*ROW($A$2:$A$1840))-ROW($A$1), ROWS($M$3:M46))), "")</f>
        <v/>
      </c>
      <c r="T46" s="52" t="str">
        <f t="shared" si="0"/>
        <v/>
      </c>
    </row>
    <row r="47" spans="1:20" x14ac:dyDescent="0.45">
      <c r="A47" s="41" t="s">
        <v>2175</v>
      </c>
      <c r="B47" s="45" t="s">
        <v>2178</v>
      </c>
      <c r="C47" s="45" t="s">
        <v>2179</v>
      </c>
      <c r="D47" s="45"/>
      <c r="E47" s="41" t="s">
        <v>6152</v>
      </c>
      <c r="F47" s="41" t="s">
        <v>9</v>
      </c>
      <c r="G47" s="41">
        <v>578</v>
      </c>
      <c r="I47" s="65" t="s">
        <v>2071</v>
      </c>
      <c r="J47" s="41">
        <v>115</v>
      </c>
      <c r="K47" s="41">
        <v>184</v>
      </c>
      <c r="O47" s="53" t="str">
        <f>IFERROR((RANK(T47,$T$3:$T$191,0)+COUNTIF($T$3:T47, T47)-1), "")</f>
        <v/>
      </c>
      <c r="P47" s="51" t="str" cm="1">
        <f t="array" ref="P47">IFERROR(INDEX($C$2:$C$1840,_xlfn.AGGREGATE(15,3,(($A$2:$A$1840=$N$3)/($A$2:$A$1840=$N$3)*ROW($A$2:$A$1840))-ROW($A$1), ROWS($M$3:M47))), "")</f>
        <v/>
      </c>
      <c r="Q47" s="41" t="str" cm="1">
        <f t="array" ref="Q47">IFERROR(INDEX($B$2:$B$1840,_xlfn.AGGREGATE(15,3,(($A$2:$A$1840=$N$3)/($A$2:$A$1840=$N$3)*ROW($A$2:$A$1840))-ROW($A$1), ROWS($M$3:M47))), "")</f>
        <v/>
      </c>
      <c r="R47" s="41" t="str" cm="1">
        <f t="array" ref="R47">IFERROR(INDEX($J$2:$J$1840,_xlfn.AGGREGATE(15,3,(($A$2:$A$1840=$N$3)/($A$2:$A$1840=$N$3)*ROW($A$2:$A$1840))-ROW($A$1), ROWS($M$3:M47))), "")</f>
        <v/>
      </c>
      <c r="S47" s="41" t="str" cm="1">
        <f t="array" ref="S47">IFERROR(INDEX($G$2:$G$1840,_xlfn.AGGREGATE(15,3,(($A$2:$A$1840=$N$3)/($A$2:$A$1840=$N$3)*ROW($A$2:$A$1840))-ROW($A$1), ROWS($M$3:M47))), "")</f>
        <v/>
      </c>
      <c r="T47" s="52" t="str">
        <f t="shared" si="0"/>
        <v/>
      </c>
    </row>
    <row r="48" spans="1:20" x14ac:dyDescent="0.45">
      <c r="A48" s="41" t="s">
        <v>2175</v>
      </c>
      <c r="B48" s="45" t="s">
        <v>2180</v>
      </c>
      <c r="C48" s="45" t="s">
        <v>2181</v>
      </c>
      <c r="D48" s="45"/>
      <c r="E48" s="41" t="s">
        <v>2182</v>
      </c>
      <c r="F48" s="41" t="s">
        <v>9</v>
      </c>
      <c r="G48" s="41">
        <v>634</v>
      </c>
      <c r="I48" s="65" t="s">
        <v>2075</v>
      </c>
      <c r="J48" s="41">
        <v>107</v>
      </c>
      <c r="K48" s="41">
        <v>171.20000000000002</v>
      </c>
      <c r="O48" s="53" t="str">
        <f>IFERROR((RANK(T48,$T$3:$T$191,0)+COUNTIF($T$3:T48, T48)-1), "")</f>
        <v/>
      </c>
      <c r="P48" s="51" t="str" cm="1">
        <f t="array" ref="P48">IFERROR(INDEX($C$2:$C$1840,_xlfn.AGGREGATE(15,3,(($A$2:$A$1840=$N$3)/($A$2:$A$1840=$N$3)*ROW($A$2:$A$1840))-ROW($A$1), ROWS($M$3:M48))), "")</f>
        <v/>
      </c>
      <c r="Q48" s="41" t="str" cm="1">
        <f t="array" ref="Q48">IFERROR(INDEX($B$2:$B$1840,_xlfn.AGGREGATE(15,3,(($A$2:$A$1840=$N$3)/($A$2:$A$1840=$N$3)*ROW($A$2:$A$1840))-ROW($A$1), ROWS($M$3:M48))), "")</f>
        <v/>
      </c>
      <c r="R48" s="41" t="str" cm="1">
        <f t="array" ref="R48">IFERROR(INDEX($J$2:$J$1840,_xlfn.AGGREGATE(15,3,(($A$2:$A$1840=$N$3)/($A$2:$A$1840=$N$3)*ROW($A$2:$A$1840))-ROW($A$1), ROWS($M$3:M48))), "")</f>
        <v/>
      </c>
      <c r="S48" s="41" t="str" cm="1">
        <f t="array" ref="S48">IFERROR(INDEX($G$2:$G$1840,_xlfn.AGGREGATE(15,3,(($A$2:$A$1840=$N$3)/($A$2:$A$1840=$N$3)*ROW($A$2:$A$1840))-ROW($A$1), ROWS($M$3:M48))), "")</f>
        <v/>
      </c>
      <c r="T48" s="52" t="str">
        <f t="shared" si="0"/>
        <v/>
      </c>
    </row>
    <row r="49" spans="1:20" x14ac:dyDescent="0.45">
      <c r="A49" s="41" t="s">
        <v>2175</v>
      </c>
      <c r="B49" s="45" t="s">
        <v>2183</v>
      </c>
      <c r="C49" s="45" t="s">
        <v>2184</v>
      </c>
      <c r="D49" s="45"/>
      <c r="E49" s="41" t="s">
        <v>2144</v>
      </c>
      <c r="F49" s="41" t="s">
        <v>9</v>
      </c>
      <c r="G49" s="41">
        <v>671</v>
      </c>
      <c r="I49" s="65" t="s">
        <v>2081</v>
      </c>
      <c r="J49" s="41">
        <v>137</v>
      </c>
      <c r="K49" s="41">
        <v>219.20000000000002</v>
      </c>
      <c r="O49" s="53" t="str">
        <f>IFERROR((RANK(T49,$T$3:$T$191,0)+COUNTIF($T$3:T49, T49)-1), "")</f>
        <v/>
      </c>
      <c r="P49" s="51" t="str" cm="1">
        <f t="array" ref="P49">IFERROR(INDEX($C$2:$C$1840,_xlfn.AGGREGATE(15,3,(($A$2:$A$1840=$N$3)/($A$2:$A$1840=$N$3)*ROW($A$2:$A$1840))-ROW($A$1), ROWS($M$3:M49))), "")</f>
        <v/>
      </c>
      <c r="Q49" s="41" t="str" cm="1">
        <f t="array" ref="Q49">IFERROR(INDEX($B$2:$B$1840,_xlfn.AGGREGATE(15,3,(($A$2:$A$1840=$N$3)/($A$2:$A$1840=$N$3)*ROW($A$2:$A$1840))-ROW($A$1), ROWS($M$3:M49))), "")</f>
        <v/>
      </c>
      <c r="R49" s="41" t="str" cm="1">
        <f t="array" ref="R49">IFERROR(INDEX($J$2:$J$1840,_xlfn.AGGREGATE(15,3,(($A$2:$A$1840=$N$3)/($A$2:$A$1840=$N$3)*ROW($A$2:$A$1840))-ROW($A$1), ROWS($M$3:M49))), "")</f>
        <v/>
      </c>
      <c r="S49" s="41" t="str" cm="1">
        <f t="array" ref="S49">IFERROR(INDEX($G$2:$G$1840,_xlfn.AGGREGATE(15,3,(($A$2:$A$1840=$N$3)/($A$2:$A$1840=$N$3)*ROW($A$2:$A$1840))-ROW($A$1), ROWS($M$3:M49))), "")</f>
        <v/>
      </c>
      <c r="T49" s="52" t="str">
        <f t="shared" si="0"/>
        <v/>
      </c>
    </row>
    <row r="50" spans="1:20" x14ac:dyDescent="0.45">
      <c r="A50" s="41" t="s">
        <v>2175</v>
      </c>
      <c r="B50" s="45" t="s">
        <v>2185</v>
      </c>
      <c r="C50" s="45" t="s">
        <v>2186</v>
      </c>
      <c r="D50" s="45"/>
      <c r="E50" s="41" t="s">
        <v>2084</v>
      </c>
      <c r="F50" s="41" t="s">
        <v>13</v>
      </c>
      <c r="G50" s="41">
        <v>806</v>
      </c>
      <c r="I50" s="65" t="s">
        <v>2085</v>
      </c>
      <c r="J50" s="41">
        <v>132</v>
      </c>
      <c r="K50" s="41">
        <v>211.20000000000002</v>
      </c>
      <c r="O50" s="53" t="str">
        <f>IFERROR((RANK(T50,$T$3:$T$191,0)+COUNTIF($T$3:T50, T50)-1), "")</f>
        <v/>
      </c>
      <c r="P50" s="51" t="str" cm="1">
        <f t="array" ref="P50">IFERROR(INDEX($C$2:$C$1840,_xlfn.AGGREGATE(15,3,(($A$2:$A$1840=$N$3)/($A$2:$A$1840=$N$3)*ROW($A$2:$A$1840))-ROW($A$1), ROWS($M$3:M50))), "")</f>
        <v/>
      </c>
      <c r="Q50" s="41" t="str" cm="1">
        <f t="array" ref="Q50">IFERROR(INDEX($B$2:$B$1840,_xlfn.AGGREGATE(15,3,(($A$2:$A$1840=$N$3)/($A$2:$A$1840=$N$3)*ROW($A$2:$A$1840))-ROW($A$1), ROWS($M$3:M50))), "")</f>
        <v/>
      </c>
      <c r="R50" s="41" t="str" cm="1">
        <f t="array" ref="R50">IFERROR(INDEX($J$2:$J$1840,_xlfn.AGGREGATE(15,3,(($A$2:$A$1840=$N$3)/($A$2:$A$1840=$N$3)*ROW($A$2:$A$1840))-ROW($A$1), ROWS($M$3:M50))), "")</f>
        <v/>
      </c>
      <c r="S50" s="41" t="str" cm="1">
        <f t="array" ref="S50">IFERROR(INDEX($G$2:$G$1840,_xlfn.AGGREGATE(15,3,(($A$2:$A$1840=$N$3)/($A$2:$A$1840=$N$3)*ROW($A$2:$A$1840))-ROW($A$1), ROWS($M$3:M50))), "")</f>
        <v/>
      </c>
      <c r="T50" s="52" t="str">
        <f t="shared" si="0"/>
        <v/>
      </c>
    </row>
    <row r="51" spans="1:20" x14ac:dyDescent="0.45">
      <c r="A51" s="41" t="s">
        <v>2187</v>
      </c>
      <c r="B51" s="45" t="s">
        <v>2188</v>
      </c>
      <c r="C51" s="45" t="s">
        <v>2189</v>
      </c>
      <c r="D51" s="45"/>
      <c r="E51" s="41" t="s">
        <v>6153</v>
      </c>
      <c r="F51" s="41" t="s">
        <v>7</v>
      </c>
      <c r="G51" s="41">
        <v>325</v>
      </c>
      <c r="I51" s="65" t="s">
        <v>2075</v>
      </c>
      <c r="J51" s="41">
        <v>98</v>
      </c>
      <c r="K51" s="41">
        <v>156.80000000000001</v>
      </c>
      <c r="O51" s="53" t="str">
        <f>IFERROR((RANK(T51,$T$3:$T$191,0)+COUNTIF($T$3:T51, T51)-1), "")</f>
        <v/>
      </c>
      <c r="P51" s="51" t="str" cm="1">
        <f t="array" ref="P51">IFERROR(INDEX($C$2:$C$1840,_xlfn.AGGREGATE(15,3,(($A$2:$A$1840=$N$3)/($A$2:$A$1840=$N$3)*ROW($A$2:$A$1840))-ROW($A$1), ROWS($M$3:M51))), "")</f>
        <v/>
      </c>
      <c r="Q51" s="41" t="str" cm="1">
        <f t="array" ref="Q51">IFERROR(INDEX($B$2:$B$1840,_xlfn.AGGREGATE(15,3,(($A$2:$A$1840=$N$3)/($A$2:$A$1840=$N$3)*ROW($A$2:$A$1840))-ROW($A$1), ROWS($M$3:M51))), "")</f>
        <v/>
      </c>
      <c r="R51" s="41" t="str" cm="1">
        <f t="array" ref="R51">IFERROR(INDEX($J$2:$J$1840,_xlfn.AGGREGATE(15,3,(($A$2:$A$1840=$N$3)/($A$2:$A$1840=$N$3)*ROW($A$2:$A$1840))-ROW($A$1), ROWS($M$3:M51))), "")</f>
        <v/>
      </c>
      <c r="S51" s="41" t="str" cm="1">
        <f t="array" ref="S51">IFERROR(INDEX($G$2:$G$1840,_xlfn.AGGREGATE(15,3,(($A$2:$A$1840=$N$3)/($A$2:$A$1840=$N$3)*ROW($A$2:$A$1840))-ROW($A$1), ROWS($M$3:M51))), "")</f>
        <v/>
      </c>
      <c r="T51" s="52" t="str">
        <f t="shared" si="0"/>
        <v/>
      </c>
    </row>
    <row r="52" spans="1:20" x14ac:dyDescent="0.45">
      <c r="A52" s="41" t="s">
        <v>2187</v>
      </c>
      <c r="B52" s="45" t="s">
        <v>2190</v>
      </c>
      <c r="C52" s="45" t="s">
        <v>2191</v>
      </c>
      <c r="D52" s="45"/>
      <c r="E52" s="41" t="s">
        <v>2070</v>
      </c>
      <c r="F52" s="41" t="s">
        <v>13</v>
      </c>
      <c r="G52" s="41">
        <v>121</v>
      </c>
      <c r="I52" s="65" t="s">
        <v>2071</v>
      </c>
      <c r="J52" s="41">
        <v>48</v>
      </c>
      <c r="K52" s="41">
        <v>0</v>
      </c>
      <c r="O52" s="53" t="str">
        <f>IFERROR((RANK(T52,$T$3:$T$191,0)+COUNTIF($T$3:T52, T52)-1), "")</f>
        <v/>
      </c>
      <c r="P52" s="51" t="str" cm="1">
        <f t="array" ref="P52">IFERROR(INDEX($C$2:$C$1840,_xlfn.AGGREGATE(15,3,(($A$2:$A$1840=$N$3)/($A$2:$A$1840=$N$3)*ROW($A$2:$A$1840))-ROW($A$1), ROWS($M$3:M52))), "")</f>
        <v/>
      </c>
      <c r="Q52" s="41" t="str" cm="1">
        <f t="array" ref="Q52">IFERROR(INDEX($B$2:$B$1840,_xlfn.AGGREGATE(15,3,(($A$2:$A$1840=$N$3)/($A$2:$A$1840=$N$3)*ROW($A$2:$A$1840))-ROW($A$1), ROWS($M$3:M52))), "")</f>
        <v/>
      </c>
      <c r="R52" s="41" t="str" cm="1">
        <f t="array" ref="R52">IFERROR(INDEX($J$2:$J$1840,_xlfn.AGGREGATE(15,3,(($A$2:$A$1840=$N$3)/($A$2:$A$1840=$N$3)*ROW($A$2:$A$1840))-ROW($A$1), ROWS($M$3:M52))), "")</f>
        <v/>
      </c>
      <c r="S52" s="41" t="str" cm="1">
        <f t="array" ref="S52">IFERROR(INDEX($G$2:$G$1840,_xlfn.AGGREGATE(15,3,(($A$2:$A$1840=$N$3)/($A$2:$A$1840=$N$3)*ROW($A$2:$A$1840))-ROW($A$1), ROWS($M$3:M52))), "")</f>
        <v/>
      </c>
      <c r="T52" s="52" t="str">
        <f t="shared" si="0"/>
        <v/>
      </c>
    </row>
    <row r="53" spans="1:20" x14ac:dyDescent="0.45">
      <c r="A53" s="41" t="s">
        <v>2187</v>
      </c>
      <c r="B53" s="45" t="s">
        <v>2192</v>
      </c>
      <c r="C53" s="45" t="s">
        <v>2193</v>
      </c>
      <c r="D53" s="45"/>
      <c r="E53" s="41" t="s">
        <v>6153</v>
      </c>
      <c r="F53" s="41" t="s">
        <v>7</v>
      </c>
      <c r="G53" s="41">
        <v>330</v>
      </c>
      <c r="I53" s="65" t="s">
        <v>2075</v>
      </c>
      <c r="J53" s="41">
        <v>127</v>
      </c>
      <c r="K53" s="41">
        <v>203.20000000000002</v>
      </c>
      <c r="O53" s="53" t="str">
        <f>IFERROR((RANK(T53,$T$3:$T$191,0)+COUNTIF($T$3:T53, T53)-1), "")</f>
        <v/>
      </c>
      <c r="P53" s="51" t="str" cm="1">
        <f t="array" ref="P53">IFERROR(INDEX($C$2:$C$1840,_xlfn.AGGREGATE(15,3,(($A$2:$A$1840=$N$3)/($A$2:$A$1840=$N$3)*ROW($A$2:$A$1840))-ROW($A$1), ROWS($M$3:M53))), "")</f>
        <v/>
      </c>
      <c r="Q53" s="41" t="str" cm="1">
        <f t="array" ref="Q53">IFERROR(INDEX($B$2:$B$1840,_xlfn.AGGREGATE(15,3,(($A$2:$A$1840=$N$3)/($A$2:$A$1840=$N$3)*ROW($A$2:$A$1840))-ROW($A$1), ROWS($M$3:M53))), "")</f>
        <v/>
      </c>
      <c r="R53" s="41" t="str" cm="1">
        <f t="array" ref="R53">IFERROR(INDEX($J$2:$J$1840,_xlfn.AGGREGATE(15,3,(($A$2:$A$1840=$N$3)/($A$2:$A$1840=$N$3)*ROW($A$2:$A$1840))-ROW($A$1), ROWS($M$3:M53))), "")</f>
        <v/>
      </c>
      <c r="S53" s="41" t="str" cm="1">
        <f t="array" ref="S53">IFERROR(INDEX($G$2:$G$1840,_xlfn.AGGREGATE(15,3,(($A$2:$A$1840=$N$3)/($A$2:$A$1840=$N$3)*ROW($A$2:$A$1840))-ROW($A$1), ROWS($M$3:M53))), "")</f>
        <v/>
      </c>
      <c r="T53" s="52" t="str">
        <f t="shared" si="0"/>
        <v/>
      </c>
    </row>
    <row r="54" spans="1:20" x14ac:dyDescent="0.45">
      <c r="A54" s="41" t="s">
        <v>2187</v>
      </c>
      <c r="B54" s="45" t="s">
        <v>2194</v>
      </c>
      <c r="C54" s="45" t="s">
        <v>2195</v>
      </c>
      <c r="D54" s="45"/>
      <c r="E54" s="41" t="s">
        <v>6153</v>
      </c>
      <c r="F54" s="41" t="s">
        <v>7</v>
      </c>
      <c r="G54" s="41">
        <v>448</v>
      </c>
      <c r="I54" s="65" t="s">
        <v>2075</v>
      </c>
      <c r="J54" s="41">
        <v>164</v>
      </c>
      <c r="K54" s="41">
        <v>262.40000000000003</v>
      </c>
      <c r="O54" s="53" t="str">
        <f>IFERROR((RANK(T54,$T$3:$T$191,0)+COUNTIF($T$3:T54, T54)-1), "")</f>
        <v/>
      </c>
      <c r="P54" s="51" t="str" cm="1">
        <f t="array" ref="P54">IFERROR(INDEX($C$2:$C$1840,_xlfn.AGGREGATE(15,3,(($A$2:$A$1840=$N$3)/($A$2:$A$1840=$N$3)*ROW($A$2:$A$1840))-ROW($A$1), ROWS($M$3:M54))), "")</f>
        <v/>
      </c>
      <c r="Q54" s="41" t="str" cm="1">
        <f t="array" ref="Q54">IFERROR(INDEX($B$2:$B$1840,_xlfn.AGGREGATE(15,3,(($A$2:$A$1840=$N$3)/($A$2:$A$1840=$N$3)*ROW($A$2:$A$1840))-ROW($A$1), ROWS($M$3:M54))), "")</f>
        <v/>
      </c>
      <c r="R54" s="41" t="str" cm="1">
        <f t="array" ref="R54">IFERROR(INDEX($J$2:$J$1840,_xlfn.AGGREGATE(15,3,(($A$2:$A$1840=$N$3)/($A$2:$A$1840=$N$3)*ROW($A$2:$A$1840))-ROW($A$1), ROWS($M$3:M54))), "")</f>
        <v/>
      </c>
      <c r="S54" s="41" t="str" cm="1">
        <f t="array" ref="S54">IFERROR(INDEX($G$2:$G$1840,_xlfn.AGGREGATE(15,3,(($A$2:$A$1840=$N$3)/($A$2:$A$1840=$N$3)*ROW($A$2:$A$1840))-ROW($A$1), ROWS($M$3:M54))), "")</f>
        <v/>
      </c>
      <c r="T54" s="52" t="str">
        <f t="shared" si="0"/>
        <v/>
      </c>
    </row>
    <row r="55" spans="1:20" x14ac:dyDescent="0.45">
      <c r="A55" s="41" t="s">
        <v>2187</v>
      </c>
      <c r="B55" s="45" t="s">
        <v>2196</v>
      </c>
      <c r="C55" s="45" t="s">
        <v>2197</v>
      </c>
      <c r="D55" s="45"/>
      <c r="E55" s="41" t="s">
        <v>6153</v>
      </c>
      <c r="F55" s="41" t="s">
        <v>7</v>
      </c>
      <c r="G55" s="41">
        <v>413</v>
      </c>
      <c r="I55" s="65" t="s">
        <v>2075</v>
      </c>
      <c r="J55" s="41">
        <v>146</v>
      </c>
      <c r="K55" s="41">
        <v>233.60000000000002</v>
      </c>
      <c r="O55" s="53" t="str">
        <f>IFERROR((RANK(T55,$T$3:$T$191,0)+COUNTIF($T$3:T55, T55)-1), "")</f>
        <v/>
      </c>
      <c r="P55" s="51" t="str" cm="1">
        <f t="array" ref="P55">IFERROR(INDEX($C$2:$C$1840,_xlfn.AGGREGATE(15,3,(($A$2:$A$1840=$N$3)/($A$2:$A$1840=$N$3)*ROW($A$2:$A$1840))-ROW($A$1), ROWS($M$3:M55))), "")</f>
        <v/>
      </c>
      <c r="Q55" s="41" t="str" cm="1">
        <f t="array" ref="Q55">IFERROR(INDEX($B$2:$B$1840,_xlfn.AGGREGATE(15,3,(($A$2:$A$1840=$N$3)/($A$2:$A$1840=$N$3)*ROW($A$2:$A$1840))-ROW($A$1), ROWS($M$3:M55))), "")</f>
        <v/>
      </c>
      <c r="R55" s="41" t="str" cm="1">
        <f t="array" ref="R55">IFERROR(INDEX($J$2:$J$1840,_xlfn.AGGREGATE(15,3,(($A$2:$A$1840=$N$3)/($A$2:$A$1840=$N$3)*ROW($A$2:$A$1840))-ROW($A$1), ROWS($M$3:M55))), "")</f>
        <v/>
      </c>
      <c r="S55" s="41" t="str" cm="1">
        <f t="array" ref="S55">IFERROR(INDEX($G$2:$G$1840,_xlfn.AGGREGATE(15,3,(($A$2:$A$1840=$N$3)/($A$2:$A$1840=$N$3)*ROW($A$2:$A$1840))-ROW($A$1), ROWS($M$3:M55))), "")</f>
        <v/>
      </c>
      <c r="T55" s="52" t="str">
        <f t="shared" si="0"/>
        <v/>
      </c>
    </row>
    <row r="56" spans="1:20" x14ac:dyDescent="0.45">
      <c r="A56" s="41" t="s">
        <v>2187</v>
      </c>
      <c r="B56" s="45" t="s">
        <v>2198</v>
      </c>
      <c r="C56" s="45" t="s">
        <v>2199</v>
      </c>
      <c r="D56" s="45"/>
      <c r="E56" s="41" t="s">
        <v>6153</v>
      </c>
      <c r="F56" s="41" t="s">
        <v>7</v>
      </c>
      <c r="G56" s="41">
        <v>445</v>
      </c>
      <c r="I56" s="65" t="s">
        <v>2075</v>
      </c>
      <c r="J56" s="41">
        <v>191</v>
      </c>
      <c r="K56" s="41">
        <v>305.60000000000002</v>
      </c>
      <c r="O56" s="53" t="str">
        <f>IFERROR((RANK(T56,$T$3:$T$191,0)+COUNTIF($T$3:T56, T56)-1), "")</f>
        <v/>
      </c>
      <c r="P56" s="51" t="str" cm="1">
        <f t="array" ref="P56">IFERROR(INDEX($C$2:$C$1840,_xlfn.AGGREGATE(15,3,(($A$2:$A$1840=$N$3)/($A$2:$A$1840=$N$3)*ROW($A$2:$A$1840))-ROW($A$1), ROWS($M$3:M56))), "")</f>
        <v/>
      </c>
      <c r="Q56" s="41" t="str" cm="1">
        <f t="array" ref="Q56">IFERROR(INDEX($B$2:$B$1840,_xlfn.AGGREGATE(15,3,(($A$2:$A$1840=$N$3)/($A$2:$A$1840=$N$3)*ROW($A$2:$A$1840))-ROW($A$1), ROWS($M$3:M56))), "")</f>
        <v/>
      </c>
      <c r="R56" s="41" t="str" cm="1">
        <f t="array" ref="R56">IFERROR(INDEX($J$2:$J$1840,_xlfn.AGGREGATE(15,3,(($A$2:$A$1840=$N$3)/($A$2:$A$1840=$N$3)*ROW($A$2:$A$1840))-ROW($A$1), ROWS($M$3:M56))), "")</f>
        <v/>
      </c>
      <c r="S56" s="41" t="str" cm="1">
        <f t="array" ref="S56">IFERROR(INDEX($G$2:$G$1840,_xlfn.AGGREGATE(15,3,(($A$2:$A$1840=$N$3)/($A$2:$A$1840=$N$3)*ROW($A$2:$A$1840))-ROW($A$1), ROWS($M$3:M56))), "")</f>
        <v/>
      </c>
      <c r="T56" s="52" t="str">
        <f t="shared" si="0"/>
        <v/>
      </c>
    </row>
    <row r="57" spans="1:20" x14ac:dyDescent="0.45">
      <c r="A57" s="41" t="s">
        <v>2187</v>
      </c>
      <c r="B57" s="45" t="s">
        <v>2200</v>
      </c>
      <c r="C57" s="45" t="s">
        <v>2201</v>
      </c>
      <c r="D57" s="45"/>
      <c r="E57" s="41" t="s">
        <v>2080</v>
      </c>
      <c r="F57" s="41" t="s">
        <v>13</v>
      </c>
      <c r="G57" s="41">
        <v>630</v>
      </c>
      <c r="I57" s="65" t="s">
        <v>2081</v>
      </c>
      <c r="J57" s="41">
        <v>200</v>
      </c>
      <c r="K57" s="41">
        <v>320</v>
      </c>
      <c r="O57" s="53" t="str">
        <f>IFERROR((RANK(T57,$T$3:$T$191,0)+COUNTIF($T$3:T57, T57)-1), "")</f>
        <v/>
      </c>
      <c r="P57" s="51" t="str" cm="1">
        <f t="array" ref="P57">IFERROR(INDEX($C$2:$C$1840,_xlfn.AGGREGATE(15,3,(($A$2:$A$1840=$N$3)/($A$2:$A$1840=$N$3)*ROW($A$2:$A$1840))-ROW($A$1), ROWS($M$3:M57))), "")</f>
        <v/>
      </c>
      <c r="Q57" s="41" t="str" cm="1">
        <f t="array" ref="Q57">IFERROR(INDEX($B$2:$B$1840,_xlfn.AGGREGATE(15,3,(($A$2:$A$1840=$N$3)/($A$2:$A$1840=$N$3)*ROW($A$2:$A$1840))-ROW($A$1), ROWS($M$3:M57))), "")</f>
        <v/>
      </c>
      <c r="R57" s="41" t="str" cm="1">
        <f t="array" ref="R57">IFERROR(INDEX($J$2:$J$1840,_xlfn.AGGREGATE(15,3,(($A$2:$A$1840=$N$3)/($A$2:$A$1840=$N$3)*ROW($A$2:$A$1840))-ROW($A$1), ROWS($M$3:M57))), "")</f>
        <v/>
      </c>
      <c r="S57" s="41" t="str" cm="1">
        <f t="array" ref="S57">IFERROR(INDEX($G$2:$G$1840,_xlfn.AGGREGATE(15,3,(($A$2:$A$1840=$N$3)/($A$2:$A$1840=$N$3)*ROW($A$2:$A$1840))-ROW($A$1), ROWS($M$3:M57))), "")</f>
        <v/>
      </c>
      <c r="T57" s="52" t="str">
        <f t="shared" si="0"/>
        <v/>
      </c>
    </row>
    <row r="58" spans="1:20" x14ac:dyDescent="0.45">
      <c r="A58" s="41" t="s">
        <v>2187</v>
      </c>
      <c r="B58" s="45" t="s">
        <v>2202</v>
      </c>
      <c r="C58" s="45" t="s">
        <v>2203</v>
      </c>
      <c r="D58" s="45"/>
      <c r="E58" s="41" t="s">
        <v>2080</v>
      </c>
      <c r="F58" s="41" t="s">
        <v>13</v>
      </c>
      <c r="G58" s="41">
        <v>626</v>
      </c>
      <c r="I58" s="65" t="s">
        <v>2081</v>
      </c>
      <c r="J58" s="41">
        <v>268</v>
      </c>
      <c r="K58" s="41">
        <v>428.8</v>
      </c>
      <c r="O58" s="53" t="str">
        <f>IFERROR((RANK(T58,$T$3:$T$191,0)+COUNTIF($T$3:T58, T58)-1), "")</f>
        <v/>
      </c>
      <c r="P58" s="51" t="str" cm="1">
        <f t="array" ref="P58">IFERROR(INDEX($C$2:$C$1840,_xlfn.AGGREGATE(15,3,(($A$2:$A$1840=$N$3)/($A$2:$A$1840=$N$3)*ROW($A$2:$A$1840))-ROW($A$1), ROWS($M$3:M58))), "")</f>
        <v/>
      </c>
      <c r="Q58" s="41" t="str" cm="1">
        <f t="array" ref="Q58">IFERROR(INDEX($B$2:$B$1840,_xlfn.AGGREGATE(15,3,(($A$2:$A$1840=$N$3)/($A$2:$A$1840=$N$3)*ROW($A$2:$A$1840))-ROW($A$1), ROWS($M$3:M58))), "")</f>
        <v/>
      </c>
      <c r="R58" s="41" t="str" cm="1">
        <f t="array" ref="R58">IFERROR(INDEX($J$2:$J$1840,_xlfn.AGGREGATE(15,3,(($A$2:$A$1840=$N$3)/($A$2:$A$1840=$N$3)*ROW($A$2:$A$1840))-ROW($A$1), ROWS($M$3:M58))), "")</f>
        <v/>
      </c>
      <c r="S58" s="41" t="str" cm="1">
        <f t="array" ref="S58">IFERROR(INDEX($G$2:$G$1840,_xlfn.AGGREGATE(15,3,(($A$2:$A$1840=$N$3)/($A$2:$A$1840=$N$3)*ROW($A$2:$A$1840))-ROW($A$1), ROWS($M$3:M58))), "")</f>
        <v/>
      </c>
      <c r="T58" s="52" t="str">
        <f t="shared" si="0"/>
        <v/>
      </c>
    </row>
    <row r="59" spans="1:20" x14ac:dyDescent="0.45">
      <c r="A59" s="41" t="s">
        <v>2187</v>
      </c>
      <c r="B59" s="45" t="s">
        <v>2204</v>
      </c>
      <c r="C59" s="45" t="s">
        <v>2205</v>
      </c>
      <c r="D59" s="45"/>
      <c r="E59" s="41" t="s">
        <v>2080</v>
      </c>
      <c r="F59" s="41" t="s">
        <v>13</v>
      </c>
      <c r="G59" s="41">
        <v>565</v>
      </c>
      <c r="I59" s="65" t="s">
        <v>2081</v>
      </c>
      <c r="J59" s="41">
        <v>172</v>
      </c>
      <c r="K59" s="41">
        <v>275.2</v>
      </c>
      <c r="O59" s="53" t="str">
        <f>IFERROR((RANK(T59,$T$3:$T$191,0)+COUNTIF($T$3:T59, T59)-1), "")</f>
        <v/>
      </c>
      <c r="P59" s="51" t="str" cm="1">
        <f t="array" ref="P59">IFERROR(INDEX($C$2:$C$1840,_xlfn.AGGREGATE(15,3,(($A$2:$A$1840=$N$3)/($A$2:$A$1840=$N$3)*ROW($A$2:$A$1840))-ROW($A$1), ROWS($M$3:M59))), "")</f>
        <v/>
      </c>
      <c r="Q59" s="41" t="str" cm="1">
        <f t="array" ref="Q59">IFERROR(INDEX($B$2:$B$1840,_xlfn.AGGREGATE(15,3,(($A$2:$A$1840=$N$3)/($A$2:$A$1840=$N$3)*ROW($A$2:$A$1840))-ROW($A$1), ROWS($M$3:M59))), "")</f>
        <v/>
      </c>
      <c r="R59" s="41" t="str" cm="1">
        <f t="array" ref="R59">IFERROR(INDEX($J$2:$J$1840,_xlfn.AGGREGATE(15,3,(($A$2:$A$1840=$N$3)/($A$2:$A$1840=$N$3)*ROW($A$2:$A$1840))-ROW($A$1), ROWS($M$3:M59))), "")</f>
        <v/>
      </c>
      <c r="S59" s="41" t="str" cm="1">
        <f t="array" ref="S59">IFERROR(INDEX($G$2:$G$1840,_xlfn.AGGREGATE(15,3,(($A$2:$A$1840=$N$3)/($A$2:$A$1840=$N$3)*ROW($A$2:$A$1840))-ROW($A$1), ROWS($M$3:M59))), "")</f>
        <v/>
      </c>
      <c r="T59" s="52" t="str">
        <f t="shared" si="0"/>
        <v/>
      </c>
    </row>
    <row r="60" spans="1:20" x14ac:dyDescent="0.45">
      <c r="A60" s="41" t="s">
        <v>2187</v>
      </c>
      <c r="B60" s="45" t="s">
        <v>2206</v>
      </c>
      <c r="C60" s="45" t="s">
        <v>2207</v>
      </c>
      <c r="D60" s="45"/>
      <c r="E60" s="41" t="s">
        <v>2084</v>
      </c>
      <c r="F60" s="41" t="s">
        <v>13</v>
      </c>
      <c r="G60" s="41">
        <v>1745</v>
      </c>
      <c r="I60" s="65" t="s">
        <v>2085</v>
      </c>
      <c r="J60" s="41">
        <v>517</v>
      </c>
      <c r="K60" s="41">
        <v>811.2</v>
      </c>
      <c r="O60" s="53" t="str">
        <f>IFERROR((RANK(T60,$T$3:$T$191,0)+COUNTIF($T$3:T60, T60)-1), "")</f>
        <v/>
      </c>
      <c r="P60" s="51" t="str" cm="1">
        <f t="array" ref="P60">IFERROR(INDEX($C$2:$C$1840,_xlfn.AGGREGATE(15,3,(($A$2:$A$1840=$N$3)/($A$2:$A$1840=$N$3)*ROW($A$2:$A$1840))-ROW($A$1), ROWS($M$3:M60))), "")</f>
        <v/>
      </c>
      <c r="Q60" s="41" t="str" cm="1">
        <f t="array" ref="Q60">IFERROR(INDEX($B$2:$B$1840,_xlfn.AGGREGATE(15,3,(($A$2:$A$1840=$N$3)/($A$2:$A$1840=$N$3)*ROW($A$2:$A$1840))-ROW($A$1), ROWS($M$3:M60))), "")</f>
        <v/>
      </c>
      <c r="R60" s="41" t="str" cm="1">
        <f t="array" ref="R60">IFERROR(INDEX($J$2:$J$1840,_xlfn.AGGREGATE(15,3,(($A$2:$A$1840=$N$3)/($A$2:$A$1840=$N$3)*ROW($A$2:$A$1840))-ROW($A$1), ROWS($M$3:M60))), "")</f>
        <v/>
      </c>
      <c r="S60" s="41" t="str" cm="1">
        <f t="array" ref="S60">IFERROR(INDEX($G$2:$G$1840,_xlfn.AGGREGATE(15,3,(($A$2:$A$1840=$N$3)/($A$2:$A$1840=$N$3)*ROW($A$2:$A$1840))-ROW($A$1), ROWS($M$3:M60))), "")</f>
        <v/>
      </c>
      <c r="T60" s="52" t="str">
        <f t="shared" si="0"/>
        <v/>
      </c>
    </row>
    <row r="61" spans="1:20" x14ac:dyDescent="0.45">
      <c r="A61" s="41" t="s">
        <v>2187</v>
      </c>
      <c r="B61" s="45" t="s">
        <v>2208</v>
      </c>
      <c r="C61" s="45" t="s">
        <v>2209</v>
      </c>
      <c r="D61" s="45"/>
      <c r="E61" s="41" t="s">
        <v>2084</v>
      </c>
      <c r="F61" s="41" t="s">
        <v>13</v>
      </c>
      <c r="G61" s="41">
        <v>54</v>
      </c>
      <c r="I61" s="65" t="s">
        <v>2085</v>
      </c>
      <c r="J61" s="41">
        <v>26</v>
      </c>
      <c r="K61" s="41">
        <v>41.6</v>
      </c>
      <c r="O61" s="53" t="str">
        <f>IFERROR((RANK(T61,$T$3:$T$191,0)+COUNTIF($T$3:T61, T61)-1), "")</f>
        <v/>
      </c>
      <c r="P61" s="51" t="str" cm="1">
        <f t="array" ref="P61">IFERROR(INDEX($C$2:$C$1840,_xlfn.AGGREGATE(15,3,(($A$2:$A$1840=$N$3)/($A$2:$A$1840=$N$3)*ROW($A$2:$A$1840))-ROW($A$1), ROWS($M$3:M61))), "")</f>
        <v/>
      </c>
      <c r="Q61" s="41" t="str" cm="1">
        <f t="array" ref="Q61">IFERROR(INDEX($B$2:$B$1840,_xlfn.AGGREGATE(15,3,(($A$2:$A$1840=$N$3)/($A$2:$A$1840=$N$3)*ROW($A$2:$A$1840))-ROW($A$1), ROWS($M$3:M61))), "")</f>
        <v/>
      </c>
      <c r="R61" s="41" t="str" cm="1">
        <f t="array" ref="R61">IFERROR(INDEX($J$2:$J$1840,_xlfn.AGGREGATE(15,3,(($A$2:$A$1840=$N$3)/($A$2:$A$1840=$N$3)*ROW($A$2:$A$1840))-ROW($A$1), ROWS($M$3:M61))), "")</f>
        <v/>
      </c>
      <c r="S61" s="41" t="str" cm="1">
        <f t="array" ref="S61">IFERROR(INDEX($G$2:$G$1840,_xlfn.AGGREGATE(15,3,(($A$2:$A$1840=$N$3)/($A$2:$A$1840=$N$3)*ROW($A$2:$A$1840))-ROW($A$1), ROWS($M$3:M61))), "")</f>
        <v/>
      </c>
      <c r="T61" s="52" t="str">
        <f t="shared" si="0"/>
        <v/>
      </c>
    </row>
    <row r="62" spans="1:20" x14ac:dyDescent="0.45">
      <c r="A62" s="41" t="s">
        <v>2210</v>
      </c>
      <c r="B62" s="45" t="s">
        <v>2211</v>
      </c>
      <c r="C62" s="45" t="s">
        <v>2212</v>
      </c>
      <c r="D62" s="45"/>
      <c r="E62" s="41" t="s">
        <v>6152</v>
      </c>
      <c r="F62" s="41" t="s">
        <v>9</v>
      </c>
      <c r="G62" s="41">
        <v>262</v>
      </c>
      <c r="I62" s="65" t="s">
        <v>2071</v>
      </c>
      <c r="J62" s="41">
        <v>73</v>
      </c>
      <c r="K62" s="41">
        <v>116.80000000000001</v>
      </c>
      <c r="O62" s="53" t="str">
        <f>IFERROR((RANK(T62,$T$3:$T$191,0)+COUNTIF($T$3:T62, T62)-1), "")</f>
        <v/>
      </c>
      <c r="P62" s="51" t="str" cm="1">
        <f t="array" ref="P62">IFERROR(INDEX($C$2:$C$1840,_xlfn.AGGREGATE(15,3,(($A$2:$A$1840=$N$3)/($A$2:$A$1840=$N$3)*ROW($A$2:$A$1840))-ROW($A$1), ROWS($M$3:M62))), "")</f>
        <v/>
      </c>
      <c r="Q62" s="41" t="str" cm="1">
        <f t="array" ref="Q62">IFERROR(INDEX($B$2:$B$1840,_xlfn.AGGREGATE(15,3,(($A$2:$A$1840=$N$3)/($A$2:$A$1840=$N$3)*ROW($A$2:$A$1840))-ROW($A$1), ROWS($M$3:M62))), "")</f>
        <v/>
      </c>
      <c r="R62" s="41" t="str" cm="1">
        <f t="array" ref="R62">IFERROR(INDEX($J$2:$J$1840,_xlfn.AGGREGATE(15,3,(($A$2:$A$1840=$N$3)/($A$2:$A$1840=$N$3)*ROW($A$2:$A$1840))-ROW($A$1), ROWS($M$3:M62))), "")</f>
        <v/>
      </c>
      <c r="S62" s="41" t="str" cm="1">
        <f t="array" ref="S62">IFERROR(INDEX($G$2:$G$1840,_xlfn.AGGREGATE(15,3,(($A$2:$A$1840=$N$3)/($A$2:$A$1840=$N$3)*ROW($A$2:$A$1840))-ROW($A$1), ROWS($M$3:M62))), "")</f>
        <v/>
      </c>
      <c r="T62" s="52" t="str">
        <f t="shared" si="0"/>
        <v/>
      </c>
    </row>
    <row r="63" spans="1:20" x14ac:dyDescent="0.45">
      <c r="A63" s="41" t="s">
        <v>2210</v>
      </c>
      <c r="B63" s="45" t="s">
        <v>2213</v>
      </c>
      <c r="C63" s="45" t="s">
        <v>2214</v>
      </c>
      <c r="D63" s="45"/>
      <c r="E63" s="41" t="s">
        <v>6152</v>
      </c>
      <c r="F63" s="41" t="s">
        <v>13</v>
      </c>
      <c r="G63" s="41">
        <v>270</v>
      </c>
      <c r="I63" s="65" t="s">
        <v>2071</v>
      </c>
      <c r="J63" s="41">
        <v>58</v>
      </c>
      <c r="K63" s="41">
        <v>92.800000000000011</v>
      </c>
      <c r="O63" s="53" t="str">
        <f>IFERROR((RANK(T63,$T$3:$T$191,0)+COUNTIF($T$3:T63, T63)-1), "")</f>
        <v/>
      </c>
      <c r="P63" s="51" t="str" cm="1">
        <f t="array" ref="P63">IFERROR(INDEX($C$2:$C$1840,_xlfn.AGGREGATE(15,3,(($A$2:$A$1840=$N$3)/($A$2:$A$1840=$N$3)*ROW($A$2:$A$1840))-ROW($A$1), ROWS($M$3:M63))), "")</f>
        <v/>
      </c>
      <c r="Q63" s="41" t="str" cm="1">
        <f t="array" ref="Q63">IFERROR(INDEX($B$2:$B$1840,_xlfn.AGGREGATE(15,3,(($A$2:$A$1840=$N$3)/($A$2:$A$1840=$N$3)*ROW($A$2:$A$1840))-ROW($A$1), ROWS($M$3:M63))), "")</f>
        <v/>
      </c>
      <c r="R63" s="41" t="str" cm="1">
        <f t="array" ref="R63">IFERROR(INDEX($J$2:$J$1840,_xlfn.AGGREGATE(15,3,(($A$2:$A$1840=$N$3)/($A$2:$A$1840=$N$3)*ROW($A$2:$A$1840))-ROW($A$1), ROWS($M$3:M63))), "")</f>
        <v/>
      </c>
      <c r="S63" s="41" t="str" cm="1">
        <f t="array" ref="S63">IFERROR(INDEX($G$2:$G$1840,_xlfn.AGGREGATE(15,3,(($A$2:$A$1840=$N$3)/($A$2:$A$1840=$N$3)*ROW($A$2:$A$1840))-ROW($A$1), ROWS($M$3:M63))), "")</f>
        <v/>
      </c>
      <c r="T63" s="52" t="str">
        <f t="shared" si="0"/>
        <v/>
      </c>
    </row>
    <row r="64" spans="1:20" x14ac:dyDescent="0.45">
      <c r="A64" s="41" t="s">
        <v>2210</v>
      </c>
      <c r="B64" s="45" t="s">
        <v>2216</v>
      </c>
      <c r="C64" s="45" t="s">
        <v>2217</v>
      </c>
      <c r="D64" s="45"/>
      <c r="E64" s="41" t="s">
        <v>2182</v>
      </c>
      <c r="F64" s="41" t="s">
        <v>9</v>
      </c>
      <c r="G64" s="41">
        <v>560</v>
      </c>
      <c r="I64" s="65" t="s">
        <v>2075</v>
      </c>
      <c r="J64" s="41">
        <v>122</v>
      </c>
      <c r="K64" s="41">
        <v>195.20000000000002</v>
      </c>
      <c r="O64" s="53" t="str">
        <f>IFERROR((RANK(T64,$T$3:$T$191,0)+COUNTIF($T$3:T64, T64)-1), "")</f>
        <v/>
      </c>
      <c r="P64" s="51" t="str" cm="1">
        <f t="array" ref="P64">IFERROR(INDEX($C$2:$C$1840,_xlfn.AGGREGATE(15,3,(($A$2:$A$1840=$N$3)/($A$2:$A$1840=$N$3)*ROW($A$2:$A$1840))-ROW($A$1), ROWS($M$3:M64))), "")</f>
        <v/>
      </c>
      <c r="Q64" s="41" t="str" cm="1">
        <f t="array" ref="Q64">IFERROR(INDEX($B$2:$B$1840,_xlfn.AGGREGATE(15,3,(($A$2:$A$1840=$N$3)/($A$2:$A$1840=$N$3)*ROW($A$2:$A$1840))-ROW($A$1), ROWS($M$3:M64))), "")</f>
        <v/>
      </c>
      <c r="R64" s="41" t="str" cm="1">
        <f t="array" ref="R64">IFERROR(INDEX($J$2:$J$1840,_xlfn.AGGREGATE(15,3,(($A$2:$A$1840=$N$3)/($A$2:$A$1840=$N$3)*ROW($A$2:$A$1840))-ROW($A$1), ROWS($M$3:M64))), "")</f>
        <v/>
      </c>
      <c r="S64" s="41" t="str" cm="1">
        <f t="array" ref="S64">IFERROR(INDEX($G$2:$G$1840,_xlfn.AGGREGATE(15,3,(($A$2:$A$1840=$N$3)/($A$2:$A$1840=$N$3)*ROW($A$2:$A$1840))-ROW($A$1), ROWS($M$3:M64))), "")</f>
        <v/>
      </c>
      <c r="T64" s="52" t="str">
        <f t="shared" si="0"/>
        <v/>
      </c>
    </row>
    <row r="65" spans="1:20" x14ac:dyDescent="0.45">
      <c r="A65" s="41" t="s">
        <v>2210</v>
      </c>
      <c r="B65" s="45" t="s">
        <v>2218</v>
      </c>
      <c r="C65" s="45" t="s">
        <v>2219</v>
      </c>
      <c r="D65" s="45"/>
      <c r="E65" s="41" t="s">
        <v>2144</v>
      </c>
      <c r="F65" s="41" t="s">
        <v>9</v>
      </c>
      <c r="G65" s="41">
        <v>630</v>
      </c>
      <c r="I65" s="65" t="s">
        <v>2081</v>
      </c>
      <c r="J65" s="41">
        <v>133</v>
      </c>
      <c r="K65" s="41">
        <v>212.8</v>
      </c>
      <c r="O65" s="53" t="str">
        <f>IFERROR((RANK(T65,$T$3:$T$191,0)+COUNTIF($T$3:T65, T65)-1), "")</f>
        <v/>
      </c>
      <c r="P65" s="51" t="str" cm="1">
        <f t="array" ref="P65">IFERROR(INDEX($C$2:$C$1840,_xlfn.AGGREGATE(15,3,(($A$2:$A$1840=$N$3)/($A$2:$A$1840=$N$3)*ROW($A$2:$A$1840))-ROW($A$1), ROWS($M$3:M65))), "")</f>
        <v/>
      </c>
      <c r="Q65" s="41" t="str" cm="1">
        <f t="array" ref="Q65">IFERROR(INDEX($B$2:$B$1840,_xlfn.AGGREGATE(15,3,(($A$2:$A$1840=$N$3)/($A$2:$A$1840=$N$3)*ROW($A$2:$A$1840))-ROW($A$1), ROWS($M$3:M65))), "")</f>
        <v/>
      </c>
      <c r="R65" s="41" t="str" cm="1">
        <f t="array" ref="R65">IFERROR(INDEX($J$2:$J$1840,_xlfn.AGGREGATE(15,3,(($A$2:$A$1840=$N$3)/($A$2:$A$1840=$N$3)*ROW($A$2:$A$1840))-ROW($A$1), ROWS($M$3:M65))), "")</f>
        <v/>
      </c>
      <c r="S65" s="41" t="str" cm="1">
        <f t="array" ref="S65">IFERROR(INDEX($G$2:$G$1840,_xlfn.AGGREGATE(15,3,(($A$2:$A$1840=$N$3)/($A$2:$A$1840=$N$3)*ROW($A$2:$A$1840))-ROW($A$1), ROWS($M$3:M65))), "")</f>
        <v/>
      </c>
      <c r="T65" s="52" t="str">
        <f t="shared" si="0"/>
        <v/>
      </c>
    </row>
    <row r="66" spans="1:20" x14ac:dyDescent="0.45">
      <c r="A66" s="41" t="s">
        <v>2210</v>
      </c>
      <c r="B66" s="45" t="s">
        <v>2220</v>
      </c>
      <c r="C66" s="45" t="s">
        <v>2221</v>
      </c>
      <c r="D66" s="45"/>
      <c r="E66" s="41" t="s">
        <v>6156</v>
      </c>
      <c r="F66" s="41" t="s">
        <v>13</v>
      </c>
      <c r="G66" s="41">
        <v>791</v>
      </c>
      <c r="I66" s="65" t="s">
        <v>2085</v>
      </c>
      <c r="J66" s="41">
        <v>180</v>
      </c>
      <c r="K66" s="41">
        <v>240</v>
      </c>
      <c r="O66" s="53" t="str">
        <f>IFERROR((RANK(T66,$T$3:$T$191,0)+COUNTIF($T$3:T66, T66)-1), "")</f>
        <v/>
      </c>
      <c r="P66" s="51" t="str" cm="1">
        <f t="array" ref="P66">IFERROR(INDEX($C$2:$C$1840,_xlfn.AGGREGATE(15,3,(($A$2:$A$1840=$N$3)/($A$2:$A$1840=$N$3)*ROW($A$2:$A$1840))-ROW($A$1), ROWS($M$3:M66))), "")</f>
        <v/>
      </c>
      <c r="Q66" s="41" t="str" cm="1">
        <f t="array" ref="Q66">IFERROR(INDEX($B$2:$B$1840,_xlfn.AGGREGATE(15,3,(($A$2:$A$1840=$N$3)/($A$2:$A$1840=$N$3)*ROW($A$2:$A$1840))-ROW($A$1), ROWS($M$3:M66))), "")</f>
        <v/>
      </c>
      <c r="R66" s="41" t="str" cm="1">
        <f t="array" ref="R66">IFERROR(INDEX($J$2:$J$1840,_xlfn.AGGREGATE(15,3,(($A$2:$A$1840=$N$3)/($A$2:$A$1840=$N$3)*ROW($A$2:$A$1840))-ROW($A$1), ROWS($M$3:M66))), "")</f>
        <v/>
      </c>
      <c r="S66" s="41" t="str" cm="1">
        <f t="array" ref="S66">IFERROR(INDEX($G$2:$G$1840,_xlfn.AGGREGATE(15,3,(($A$2:$A$1840=$N$3)/($A$2:$A$1840=$N$3)*ROW($A$2:$A$1840))-ROW($A$1), ROWS($M$3:M66))), "")</f>
        <v/>
      </c>
      <c r="T66" s="52" t="str">
        <f t="shared" si="0"/>
        <v/>
      </c>
    </row>
    <row r="67" spans="1:20" x14ac:dyDescent="0.45">
      <c r="A67" s="41" t="s">
        <v>2222</v>
      </c>
      <c r="B67" s="45" t="s">
        <v>2223</v>
      </c>
      <c r="C67" s="45" t="s">
        <v>2224</v>
      </c>
      <c r="D67" s="45"/>
      <c r="E67" s="41" t="s">
        <v>2124</v>
      </c>
      <c r="F67" s="41" t="s">
        <v>9</v>
      </c>
      <c r="G67" s="41">
        <v>373</v>
      </c>
      <c r="I67" s="65" t="s">
        <v>2075</v>
      </c>
      <c r="J67" s="41">
        <v>133</v>
      </c>
      <c r="K67" s="41">
        <v>211.20000000000002</v>
      </c>
      <c r="O67" s="53" t="str">
        <f>IFERROR((RANK(T67,$T$3:$T$191,0)+COUNTIF($T$3:T67, T67)-1), "")</f>
        <v/>
      </c>
      <c r="P67" s="51" t="str" cm="1">
        <f t="array" ref="P67">IFERROR(INDEX($C$2:$C$1840,_xlfn.AGGREGATE(15,3,(($A$2:$A$1840=$N$3)/($A$2:$A$1840=$N$3)*ROW($A$2:$A$1840))-ROW($A$1), ROWS($M$3:M67))), "")</f>
        <v/>
      </c>
      <c r="Q67" s="41" t="str" cm="1">
        <f t="array" ref="Q67">IFERROR(INDEX($B$2:$B$1840,_xlfn.AGGREGATE(15,3,(($A$2:$A$1840=$N$3)/($A$2:$A$1840=$N$3)*ROW($A$2:$A$1840))-ROW($A$1), ROWS($M$3:M67))), "")</f>
        <v/>
      </c>
      <c r="R67" s="41" t="str" cm="1">
        <f t="array" ref="R67">IFERROR(INDEX($J$2:$J$1840,_xlfn.AGGREGATE(15,3,(($A$2:$A$1840=$N$3)/($A$2:$A$1840=$N$3)*ROW($A$2:$A$1840))-ROW($A$1), ROWS($M$3:M67))), "")</f>
        <v/>
      </c>
      <c r="S67" s="41" t="str" cm="1">
        <f t="array" ref="S67">IFERROR(INDEX($G$2:$G$1840,_xlfn.AGGREGATE(15,3,(($A$2:$A$1840=$N$3)/($A$2:$A$1840=$N$3)*ROW($A$2:$A$1840))-ROW($A$1), ROWS($M$3:M67))), "")</f>
        <v/>
      </c>
      <c r="T67" s="52" t="str">
        <f t="shared" ref="T67:T130" si="1">IFERROR(R67/S67, "")</f>
        <v/>
      </c>
    </row>
    <row r="68" spans="1:20" x14ac:dyDescent="0.45">
      <c r="A68" s="41" t="s">
        <v>2222</v>
      </c>
      <c r="B68" s="45" t="s">
        <v>2225</v>
      </c>
      <c r="C68" s="45" t="s">
        <v>2226</v>
      </c>
      <c r="D68" s="45"/>
      <c r="E68" s="41" t="s">
        <v>2227</v>
      </c>
      <c r="F68" s="41" t="s">
        <v>13</v>
      </c>
      <c r="G68" s="41">
        <v>313</v>
      </c>
      <c r="I68" s="65" t="s">
        <v>2228</v>
      </c>
      <c r="J68" s="41">
        <v>115</v>
      </c>
      <c r="K68" s="41">
        <v>184</v>
      </c>
      <c r="O68" s="53" t="str">
        <f>IFERROR((RANK(T68,$T$3:$T$191,0)+COUNTIF($T$3:T68, T68)-1), "")</f>
        <v/>
      </c>
      <c r="P68" s="51" t="str" cm="1">
        <f t="array" ref="P68">IFERROR(INDEX($C$2:$C$1840,_xlfn.AGGREGATE(15,3,(($A$2:$A$1840=$N$3)/($A$2:$A$1840=$N$3)*ROW($A$2:$A$1840))-ROW($A$1), ROWS($M$3:M68))), "")</f>
        <v/>
      </c>
      <c r="Q68" s="41" t="str" cm="1">
        <f t="array" ref="Q68">IFERROR(INDEX($B$2:$B$1840,_xlfn.AGGREGATE(15,3,(($A$2:$A$1840=$N$3)/($A$2:$A$1840=$N$3)*ROW($A$2:$A$1840))-ROW($A$1), ROWS($M$3:M68))), "")</f>
        <v/>
      </c>
      <c r="R68" s="41" t="str" cm="1">
        <f t="array" ref="R68">IFERROR(INDEX($J$2:$J$1840,_xlfn.AGGREGATE(15,3,(($A$2:$A$1840=$N$3)/($A$2:$A$1840=$N$3)*ROW($A$2:$A$1840))-ROW($A$1), ROWS($M$3:M68))), "")</f>
        <v/>
      </c>
      <c r="S68" s="41" t="str" cm="1">
        <f t="array" ref="S68">IFERROR(INDEX($G$2:$G$1840,_xlfn.AGGREGATE(15,3,(($A$2:$A$1840=$N$3)/($A$2:$A$1840=$N$3)*ROW($A$2:$A$1840))-ROW($A$1), ROWS($M$3:M68))), "")</f>
        <v/>
      </c>
      <c r="T68" s="52" t="str">
        <f t="shared" si="1"/>
        <v/>
      </c>
    </row>
    <row r="69" spans="1:20" x14ac:dyDescent="0.45">
      <c r="A69" s="41" t="s">
        <v>2229</v>
      </c>
      <c r="B69" s="45" t="s">
        <v>2230</v>
      </c>
      <c r="C69" s="45" t="s">
        <v>2231</v>
      </c>
      <c r="D69" s="45"/>
      <c r="E69" s="41" t="s">
        <v>2070</v>
      </c>
      <c r="F69" s="41" t="s">
        <v>13</v>
      </c>
      <c r="G69" s="41">
        <v>136</v>
      </c>
      <c r="I69" s="65" t="s">
        <v>2071</v>
      </c>
      <c r="J69" s="41">
        <v>64</v>
      </c>
      <c r="K69" s="41">
        <v>0</v>
      </c>
      <c r="O69" s="53" t="str">
        <f>IFERROR((RANK(T69,$T$3:$T$191,0)+COUNTIF($T$3:T69, T69)-1), "")</f>
        <v/>
      </c>
      <c r="P69" s="51" t="str" cm="1">
        <f t="array" ref="P69">IFERROR(INDEX($C$2:$C$1840,_xlfn.AGGREGATE(15,3,(($A$2:$A$1840=$N$3)/($A$2:$A$1840=$N$3)*ROW($A$2:$A$1840))-ROW($A$1), ROWS($M$3:M69))), "")</f>
        <v/>
      </c>
      <c r="Q69" s="41" t="str" cm="1">
        <f t="array" ref="Q69">IFERROR(INDEX($B$2:$B$1840,_xlfn.AGGREGATE(15,3,(($A$2:$A$1840=$N$3)/($A$2:$A$1840=$N$3)*ROW($A$2:$A$1840))-ROW($A$1), ROWS($M$3:M69))), "")</f>
        <v/>
      </c>
      <c r="R69" s="41" t="str" cm="1">
        <f t="array" ref="R69">IFERROR(INDEX($J$2:$J$1840,_xlfn.AGGREGATE(15,3,(($A$2:$A$1840=$N$3)/($A$2:$A$1840=$N$3)*ROW($A$2:$A$1840))-ROW($A$1), ROWS($M$3:M69))), "")</f>
        <v/>
      </c>
      <c r="S69" s="41" t="str" cm="1">
        <f t="array" ref="S69">IFERROR(INDEX($G$2:$G$1840,_xlfn.AGGREGATE(15,3,(($A$2:$A$1840=$N$3)/($A$2:$A$1840=$N$3)*ROW($A$2:$A$1840))-ROW($A$1), ROWS($M$3:M69))), "")</f>
        <v/>
      </c>
      <c r="T69" s="52" t="str">
        <f t="shared" si="1"/>
        <v/>
      </c>
    </row>
    <row r="70" spans="1:20" x14ac:dyDescent="0.45">
      <c r="A70" s="41" t="s">
        <v>2229</v>
      </c>
      <c r="B70" s="45" t="s">
        <v>2232</v>
      </c>
      <c r="C70" s="45" t="s">
        <v>2233</v>
      </c>
      <c r="D70" s="45"/>
      <c r="E70" s="41" t="s">
        <v>6157</v>
      </c>
      <c r="F70" s="41" t="s">
        <v>13</v>
      </c>
      <c r="G70" s="41">
        <v>228</v>
      </c>
      <c r="I70" s="65" t="s">
        <v>2075</v>
      </c>
      <c r="J70" s="41">
        <v>97</v>
      </c>
      <c r="K70" s="41">
        <v>155.20000000000002</v>
      </c>
      <c r="O70" s="53" t="str">
        <f>IFERROR((RANK(T70,$T$3:$T$191,0)+COUNTIF($T$3:T70, T70)-1), "")</f>
        <v/>
      </c>
      <c r="P70" s="51" t="str" cm="1">
        <f t="array" ref="P70">IFERROR(INDEX($C$2:$C$1840,_xlfn.AGGREGATE(15,3,(($A$2:$A$1840=$N$3)/($A$2:$A$1840=$N$3)*ROW($A$2:$A$1840))-ROW($A$1), ROWS($M$3:M70))), "")</f>
        <v/>
      </c>
      <c r="Q70" s="41" t="str" cm="1">
        <f t="array" ref="Q70">IFERROR(INDEX($B$2:$B$1840,_xlfn.AGGREGATE(15,3,(($A$2:$A$1840=$N$3)/($A$2:$A$1840=$N$3)*ROW($A$2:$A$1840))-ROW($A$1), ROWS($M$3:M70))), "")</f>
        <v/>
      </c>
      <c r="R70" s="41" t="str" cm="1">
        <f t="array" ref="R70">IFERROR(INDEX($J$2:$J$1840,_xlfn.AGGREGATE(15,3,(($A$2:$A$1840=$N$3)/($A$2:$A$1840=$N$3)*ROW($A$2:$A$1840))-ROW($A$1), ROWS($M$3:M70))), "")</f>
        <v/>
      </c>
      <c r="S70" s="41" t="str" cm="1">
        <f t="array" ref="S70">IFERROR(INDEX($G$2:$G$1840,_xlfn.AGGREGATE(15,3,(($A$2:$A$1840=$N$3)/($A$2:$A$1840=$N$3)*ROW($A$2:$A$1840))-ROW($A$1), ROWS($M$3:M70))), "")</f>
        <v/>
      </c>
      <c r="T70" s="52" t="str">
        <f t="shared" si="1"/>
        <v/>
      </c>
    </row>
    <row r="71" spans="1:20" x14ac:dyDescent="0.45">
      <c r="A71" s="41" t="s">
        <v>2229</v>
      </c>
      <c r="B71" s="45" t="s">
        <v>2234</v>
      </c>
      <c r="C71" s="45" t="s">
        <v>2235</v>
      </c>
      <c r="D71" s="45"/>
      <c r="E71" s="41" t="s">
        <v>6157</v>
      </c>
      <c r="F71" s="41" t="s">
        <v>13</v>
      </c>
      <c r="G71" s="41">
        <v>234</v>
      </c>
      <c r="I71" s="65" t="s">
        <v>2075</v>
      </c>
      <c r="J71" s="41">
        <v>108</v>
      </c>
      <c r="K71" s="41">
        <v>172.8</v>
      </c>
      <c r="O71" s="53" t="str">
        <f>IFERROR((RANK(T71,$T$3:$T$191,0)+COUNTIF($T$3:T71, T71)-1), "")</f>
        <v/>
      </c>
      <c r="P71" s="51" t="str" cm="1">
        <f t="array" ref="P71">IFERROR(INDEX($C$2:$C$1840,_xlfn.AGGREGATE(15,3,(($A$2:$A$1840=$N$3)/($A$2:$A$1840=$N$3)*ROW($A$2:$A$1840))-ROW($A$1), ROWS($M$3:M71))), "")</f>
        <v/>
      </c>
      <c r="Q71" s="41" t="str" cm="1">
        <f t="array" ref="Q71">IFERROR(INDEX($B$2:$B$1840,_xlfn.AGGREGATE(15,3,(($A$2:$A$1840=$N$3)/($A$2:$A$1840=$N$3)*ROW($A$2:$A$1840))-ROW($A$1), ROWS($M$3:M71))), "")</f>
        <v/>
      </c>
      <c r="R71" s="41" t="str" cm="1">
        <f t="array" ref="R71">IFERROR(INDEX($J$2:$J$1840,_xlfn.AGGREGATE(15,3,(($A$2:$A$1840=$N$3)/($A$2:$A$1840=$N$3)*ROW($A$2:$A$1840))-ROW($A$1), ROWS($M$3:M71))), "")</f>
        <v/>
      </c>
      <c r="S71" s="41" t="str" cm="1">
        <f t="array" ref="S71">IFERROR(INDEX($G$2:$G$1840,_xlfn.AGGREGATE(15,3,(($A$2:$A$1840=$N$3)/($A$2:$A$1840=$N$3)*ROW($A$2:$A$1840))-ROW($A$1), ROWS($M$3:M71))), "")</f>
        <v/>
      </c>
      <c r="T71" s="52" t="str">
        <f t="shared" si="1"/>
        <v/>
      </c>
    </row>
    <row r="72" spans="1:20" x14ac:dyDescent="0.45">
      <c r="A72" s="41" t="s">
        <v>2229</v>
      </c>
      <c r="B72" s="45" t="s">
        <v>2236</v>
      </c>
      <c r="C72" s="45" t="s">
        <v>2237</v>
      </c>
      <c r="D72" s="45"/>
      <c r="E72" s="41" t="s">
        <v>6157</v>
      </c>
      <c r="F72" s="41" t="s">
        <v>7</v>
      </c>
      <c r="G72" s="41">
        <v>285</v>
      </c>
      <c r="I72" s="65" t="s">
        <v>2075</v>
      </c>
      <c r="J72" s="41">
        <v>142</v>
      </c>
      <c r="K72" s="41">
        <v>227.20000000000002</v>
      </c>
      <c r="O72" s="53" t="str">
        <f>IFERROR((RANK(T72,$T$3:$T$191,0)+COUNTIF($T$3:T72, T72)-1), "")</f>
        <v/>
      </c>
      <c r="P72" s="51" t="str" cm="1">
        <f t="array" ref="P72">IFERROR(INDEX($C$2:$C$1840,_xlfn.AGGREGATE(15,3,(($A$2:$A$1840=$N$3)/($A$2:$A$1840=$N$3)*ROW($A$2:$A$1840))-ROW($A$1), ROWS($M$3:M72))), "")</f>
        <v/>
      </c>
      <c r="Q72" s="41" t="str" cm="1">
        <f t="array" ref="Q72">IFERROR(INDEX($B$2:$B$1840,_xlfn.AGGREGATE(15,3,(($A$2:$A$1840=$N$3)/($A$2:$A$1840=$N$3)*ROW($A$2:$A$1840))-ROW($A$1), ROWS($M$3:M72))), "")</f>
        <v/>
      </c>
      <c r="R72" s="41" t="str" cm="1">
        <f t="array" ref="R72">IFERROR(INDEX($J$2:$J$1840,_xlfn.AGGREGATE(15,3,(($A$2:$A$1840=$N$3)/($A$2:$A$1840=$N$3)*ROW($A$2:$A$1840))-ROW($A$1), ROWS($M$3:M72))), "")</f>
        <v/>
      </c>
      <c r="S72" s="41" t="str" cm="1">
        <f t="array" ref="S72">IFERROR(INDEX($G$2:$G$1840,_xlfn.AGGREGATE(15,3,(($A$2:$A$1840=$N$3)/($A$2:$A$1840=$N$3)*ROW($A$2:$A$1840))-ROW($A$1), ROWS($M$3:M72))), "")</f>
        <v/>
      </c>
      <c r="T72" s="52" t="str">
        <f t="shared" si="1"/>
        <v/>
      </c>
    </row>
    <row r="73" spans="1:20" x14ac:dyDescent="0.45">
      <c r="A73" s="41" t="s">
        <v>2229</v>
      </c>
      <c r="B73" s="45" t="s">
        <v>2238</v>
      </c>
      <c r="C73" s="45" t="s">
        <v>2239</v>
      </c>
      <c r="D73" s="45"/>
      <c r="E73" s="41" t="s">
        <v>6157</v>
      </c>
      <c r="F73" s="41" t="s">
        <v>7</v>
      </c>
      <c r="G73" s="41">
        <v>288</v>
      </c>
      <c r="I73" s="65" t="s">
        <v>2075</v>
      </c>
      <c r="J73" s="41">
        <v>196</v>
      </c>
      <c r="K73" s="41">
        <v>313.60000000000002</v>
      </c>
      <c r="O73" s="53" t="str">
        <f>IFERROR((RANK(T73,$T$3:$T$191,0)+COUNTIF($T$3:T73, T73)-1), "")</f>
        <v/>
      </c>
      <c r="P73" s="51" t="str" cm="1">
        <f t="array" ref="P73">IFERROR(INDEX($C$2:$C$1840,_xlfn.AGGREGATE(15,3,(($A$2:$A$1840=$N$3)/($A$2:$A$1840=$N$3)*ROW($A$2:$A$1840))-ROW($A$1), ROWS($M$3:M73))), "")</f>
        <v/>
      </c>
      <c r="Q73" s="41" t="str" cm="1">
        <f t="array" ref="Q73">IFERROR(INDEX($B$2:$B$1840,_xlfn.AGGREGATE(15,3,(($A$2:$A$1840=$N$3)/($A$2:$A$1840=$N$3)*ROW($A$2:$A$1840))-ROW($A$1), ROWS($M$3:M73))), "")</f>
        <v/>
      </c>
      <c r="R73" s="41" t="str" cm="1">
        <f t="array" ref="R73">IFERROR(INDEX($J$2:$J$1840,_xlfn.AGGREGATE(15,3,(($A$2:$A$1840=$N$3)/($A$2:$A$1840=$N$3)*ROW($A$2:$A$1840))-ROW($A$1), ROWS($M$3:M73))), "")</f>
        <v/>
      </c>
      <c r="S73" s="41" t="str" cm="1">
        <f t="array" ref="S73">IFERROR(INDEX($G$2:$G$1840,_xlfn.AGGREGATE(15,3,(($A$2:$A$1840=$N$3)/($A$2:$A$1840=$N$3)*ROW($A$2:$A$1840))-ROW($A$1), ROWS($M$3:M73))), "")</f>
        <v/>
      </c>
      <c r="T73" s="52" t="str">
        <f t="shared" si="1"/>
        <v/>
      </c>
    </row>
    <row r="74" spans="1:20" x14ac:dyDescent="0.45">
      <c r="A74" s="41" t="s">
        <v>2229</v>
      </c>
      <c r="B74" s="45" t="s">
        <v>2240</v>
      </c>
      <c r="C74" s="45" t="s">
        <v>2241</v>
      </c>
      <c r="D74" s="45"/>
      <c r="E74" s="41" t="s">
        <v>6157</v>
      </c>
      <c r="F74" s="41" t="s">
        <v>13</v>
      </c>
      <c r="G74" s="41">
        <v>369</v>
      </c>
      <c r="I74" s="65" t="s">
        <v>2075</v>
      </c>
      <c r="J74" s="41">
        <v>109</v>
      </c>
      <c r="K74" s="41">
        <v>174.4</v>
      </c>
      <c r="O74" s="53" t="str">
        <f>IFERROR((RANK(T74,$T$3:$T$191,0)+COUNTIF($T$3:T74, T74)-1), "")</f>
        <v/>
      </c>
      <c r="P74" s="51" t="str" cm="1">
        <f t="array" ref="P74">IFERROR(INDEX($C$2:$C$1840,_xlfn.AGGREGATE(15,3,(($A$2:$A$1840=$N$3)/($A$2:$A$1840=$N$3)*ROW($A$2:$A$1840))-ROW($A$1), ROWS($M$3:M74))), "")</f>
        <v/>
      </c>
      <c r="Q74" s="41" t="str" cm="1">
        <f t="array" ref="Q74">IFERROR(INDEX($B$2:$B$1840,_xlfn.AGGREGATE(15,3,(($A$2:$A$1840=$N$3)/($A$2:$A$1840=$N$3)*ROW($A$2:$A$1840))-ROW($A$1), ROWS($M$3:M74))), "")</f>
        <v/>
      </c>
      <c r="R74" s="41" t="str" cm="1">
        <f t="array" ref="R74">IFERROR(INDEX($J$2:$J$1840,_xlfn.AGGREGATE(15,3,(($A$2:$A$1840=$N$3)/($A$2:$A$1840=$N$3)*ROW($A$2:$A$1840))-ROW($A$1), ROWS($M$3:M74))), "")</f>
        <v/>
      </c>
      <c r="S74" s="41" t="str" cm="1">
        <f t="array" ref="S74">IFERROR(INDEX($G$2:$G$1840,_xlfn.AGGREGATE(15,3,(($A$2:$A$1840=$N$3)/($A$2:$A$1840=$N$3)*ROW($A$2:$A$1840))-ROW($A$1), ROWS($M$3:M74))), "")</f>
        <v/>
      </c>
      <c r="T74" s="52" t="str">
        <f t="shared" si="1"/>
        <v/>
      </c>
    </row>
    <row r="75" spans="1:20" x14ac:dyDescent="0.45">
      <c r="A75" s="41" t="s">
        <v>2229</v>
      </c>
      <c r="B75" s="45" t="s">
        <v>2242</v>
      </c>
      <c r="C75" s="45" t="s">
        <v>2243</v>
      </c>
      <c r="D75" s="45"/>
      <c r="E75" s="41" t="s">
        <v>2182</v>
      </c>
      <c r="F75" s="41" t="s">
        <v>7</v>
      </c>
      <c r="G75" s="41">
        <v>696</v>
      </c>
      <c r="I75" s="65" t="s">
        <v>2075</v>
      </c>
      <c r="J75" s="41">
        <v>303</v>
      </c>
      <c r="K75" s="41">
        <v>484.8</v>
      </c>
      <c r="O75" s="53" t="str">
        <f>IFERROR((RANK(T75,$T$3:$T$191,0)+COUNTIF($T$3:T75, T75)-1), "")</f>
        <v/>
      </c>
      <c r="P75" s="51" t="str" cm="1">
        <f t="array" ref="P75">IFERROR(INDEX($C$2:$C$1840,_xlfn.AGGREGATE(15,3,(($A$2:$A$1840=$N$3)/($A$2:$A$1840=$N$3)*ROW($A$2:$A$1840))-ROW($A$1), ROWS($M$3:M75))), "")</f>
        <v/>
      </c>
      <c r="Q75" s="41" t="str" cm="1">
        <f t="array" ref="Q75">IFERROR(INDEX($B$2:$B$1840,_xlfn.AGGREGATE(15,3,(($A$2:$A$1840=$N$3)/($A$2:$A$1840=$N$3)*ROW($A$2:$A$1840))-ROW($A$1), ROWS($M$3:M75))), "")</f>
        <v/>
      </c>
      <c r="R75" s="41" t="str" cm="1">
        <f t="array" ref="R75">IFERROR(INDEX($J$2:$J$1840,_xlfn.AGGREGATE(15,3,(($A$2:$A$1840=$N$3)/($A$2:$A$1840=$N$3)*ROW($A$2:$A$1840))-ROW($A$1), ROWS($M$3:M75))), "")</f>
        <v/>
      </c>
      <c r="S75" s="41" t="str" cm="1">
        <f t="array" ref="S75">IFERROR(INDEX($G$2:$G$1840,_xlfn.AGGREGATE(15,3,(($A$2:$A$1840=$N$3)/($A$2:$A$1840=$N$3)*ROW($A$2:$A$1840))-ROW($A$1), ROWS($M$3:M75))), "")</f>
        <v/>
      </c>
      <c r="T75" s="52" t="str">
        <f t="shared" si="1"/>
        <v/>
      </c>
    </row>
    <row r="76" spans="1:20" x14ac:dyDescent="0.45">
      <c r="A76" s="41" t="s">
        <v>2229</v>
      </c>
      <c r="B76" s="45" t="s">
        <v>2245</v>
      </c>
      <c r="C76" s="45" t="s">
        <v>2246</v>
      </c>
      <c r="D76" s="45"/>
      <c r="E76" s="41" t="s">
        <v>2247</v>
      </c>
      <c r="F76" s="41" t="s">
        <v>13</v>
      </c>
      <c r="G76" s="41">
        <v>703</v>
      </c>
      <c r="I76" s="65" t="s">
        <v>2081</v>
      </c>
      <c r="J76" s="41">
        <v>314</v>
      </c>
      <c r="K76" s="41">
        <v>502.40000000000003</v>
      </c>
      <c r="O76" s="53" t="str">
        <f>IFERROR((RANK(T76,$T$3:$T$191,0)+COUNTIF($T$3:T76, T76)-1), "")</f>
        <v/>
      </c>
      <c r="P76" s="51" t="str" cm="1">
        <f t="array" ref="P76">IFERROR(INDEX($C$2:$C$1840,_xlfn.AGGREGATE(15,3,(($A$2:$A$1840=$N$3)/($A$2:$A$1840=$N$3)*ROW($A$2:$A$1840))-ROW($A$1), ROWS($M$3:M76))), "")</f>
        <v/>
      </c>
      <c r="Q76" s="41" t="str" cm="1">
        <f t="array" ref="Q76">IFERROR(INDEX($B$2:$B$1840,_xlfn.AGGREGATE(15,3,(($A$2:$A$1840=$N$3)/($A$2:$A$1840=$N$3)*ROW($A$2:$A$1840))-ROW($A$1), ROWS($M$3:M76))), "")</f>
        <v/>
      </c>
      <c r="R76" s="41" t="str" cm="1">
        <f t="array" ref="R76">IFERROR(INDEX($J$2:$J$1840,_xlfn.AGGREGATE(15,3,(($A$2:$A$1840=$N$3)/($A$2:$A$1840=$N$3)*ROW($A$2:$A$1840))-ROW($A$1), ROWS($M$3:M76))), "")</f>
        <v/>
      </c>
      <c r="S76" s="41" t="str" cm="1">
        <f t="array" ref="S76">IFERROR(INDEX($G$2:$G$1840,_xlfn.AGGREGATE(15,3,(($A$2:$A$1840=$N$3)/($A$2:$A$1840=$N$3)*ROW($A$2:$A$1840))-ROW($A$1), ROWS($M$3:M76))), "")</f>
        <v/>
      </c>
      <c r="T76" s="52" t="str">
        <f t="shared" si="1"/>
        <v/>
      </c>
    </row>
    <row r="77" spans="1:20" x14ac:dyDescent="0.45">
      <c r="A77" s="41" t="s">
        <v>2229</v>
      </c>
      <c r="B77" s="45" t="s">
        <v>2248</v>
      </c>
      <c r="C77" s="45" t="s">
        <v>2249</v>
      </c>
      <c r="D77" s="45"/>
      <c r="E77" s="41" t="s">
        <v>2250</v>
      </c>
      <c r="F77" s="41" t="s">
        <v>13</v>
      </c>
      <c r="G77" s="41">
        <v>1768</v>
      </c>
      <c r="I77" s="65" t="s">
        <v>2228</v>
      </c>
      <c r="J77" s="41">
        <v>686</v>
      </c>
      <c r="K77" s="41">
        <v>1089.6000000000001</v>
      </c>
      <c r="O77" s="53" t="str">
        <f>IFERROR((RANK(T77,$T$3:$T$191,0)+COUNTIF($T$3:T77, T77)-1), "")</f>
        <v/>
      </c>
      <c r="P77" s="51" t="str" cm="1">
        <f t="array" ref="P77">IFERROR(INDEX($C$2:$C$1840,_xlfn.AGGREGATE(15,3,(($A$2:$A$1840=$N$3)/($A$2:$A$1840=$N$3)*ROW($A$2:$A$1840))-ROW($A$1), ROWS($M$3:M77))), "")</f>
        <v/>
      </c>
      <c r="Q77" s="41" t="str" cm="1">
        <f t="array" ref="Q77">IFERROR(INDEX($B$2:$B$1840,_xlfn.AGGREGATE(15,3,(($A$2:$A$1840=$N$3)/($A$2:$A$1840=$N$3)*ROW($A$2:$A$1840))-ROW($A$1), ROWS($M$3:M77))), "")</f>
        <v/>
      </c>
      <c r="R77" s="41" t="str" cm="1">
        <f t="array" ref="R77">IFERROR(INDEX($J$2:$J$1840,_xlfn.AGGREGATE(15,3,(($A$2:$A$1840=$N$3)/($A$2:$A$1840=$N$3)*ROW($A$2:$A$1840))-ROW($A$1), ROWS($M$3:M77))), "")</f>
        <v/>
      </c>
      <c r="S77" s="41" t="str" cm="1">
        <f t="array" ref="S77">IFERROR(INDEX($G$2:$G$1840,_xlfn.AGGREGATE(15,3,(($A$2:$A$1840=$N$3)/($A$2:$A$1840=$N$3)*ROW($A$2:$A$1840))-ROW($A$1), ROWS($M$3:M77))), "")</f>
        <v/>
      </c>
      <c r="T77" s="52" t="str">
        <f t="shared" si="1"/>
        <v/>
      </c>
    </row>
    <row r="78" spans="1:20" x14ac:dyDescent="0.45">
      <c r="A78" s="41" t="s">
        <v>2251</v>
      </c>
      <c r="B78" s="45" t="s">
        <v>2252</v>
      </c>
      <c r="C78" s="45" t="s">
        <v>2253</v>
      </c>
      <c r="D78" s="45"/>
      <c r="E78" s="41" t="s">
        <v>2215</v>
      </c>
      <c r="F78" s="41" t="s">
        <v>9</v>
      </c>
      <c r="G78" s="41">
        <v>573</v>
      </c>
      <c r="I78" s="65" t="s">
        <v>2071</v>
      </c>
      <c r="J78" s="41">
        <v>58</v>
      </c>
      <c r="K78" s="41">
        <v>81.600000000000009</v>
      </c>
      <c r="O78" s="53" t="str">
        <f>IFERROR((RANK(T78,$T$3:$T$191,0)+COUNTIF($T$3:T78, T78)-1), "")</f>
        <v/>
      </c>
      <c r="P78" s="51" t="str" cm="1">
        <f t="array" ref="P78">IFERROR(INDEX($C$2:$C$1840,_xlfn.AGGREGATE(15,3,(($A$2:$A$1840=$N$3)/($A$2:$A$1840=$N$3)*ROW($A$2:$A$1840))-ROW($A$1), ROWS($M$3:M78))), "")</f>
        <v/>
      </c>
      <c r="Q78" s="41" t="str" cm="1">
        <f t="array" ref="Q78">IFERROR(INDEX($B$2:$B$1840,_xlfn.AGGREGATE(15,3,(($A$2:$A$1840=$N$3)/($A$2:$A$1840=$N$3)*ROW($A$2:$A$1840))-ROW($A$1), ROWS($M$3:M78))), "")</f>
        <v/>
      </c>
      <c r="R78" s="41" t="str" cm="1">
        <f t="array" ref="R78">IFERROR(INDEX($J$2:$J$1840,_xlfn.AGGREGATE(15,3,(($A$2:$A$1840=$N$3)/($A$2:$A$1840=$N$3)*ROW($A$2:$A$1840))-ROW($A$1), ROWS($M$3:M78))), "")</f>
        <v/>
      </c>
      <c r="S78" s="41" t="str" cm="1">
        <f t="array" ref="S78">IFERROR(INDEX($G$2:$G$1840,_xlfn.AGGREGATE(15,3,(($A$2:$A$1840=$N$3)/($A$2:$A$1840=$N$3)*ROW($A$2:$A$1840))-ROW($A$1), ROWS($M$3:M78))), "")</f>
        <v/>
      </c>
      <c r="T78" s="52" t="str">
        <f t="shared" si="1"/>
        <v/>
      </c>
    </row>
    <row r="79" spans="1:20" x14ac:dyDescent="0.45">
      <c r="A79" s="41" t="s">
        <v>2251</v>
      </c>
      <c r="B79" s="45" t="s">
        <v>2254</v>
      </c>
      <c r="C79" s="45" t="s">
        <v>2255</v>
      </c>
      <c r="D79" s="45"/>
      <c r="E79" s="41" t="s">
        <v>2182</v>
      </c>
      <c r="F79" s="41" t="s">
        <v>9</v>
      </c>
      <c r="G79" s="41">
        <v>592</v>
      </c>
      <c r="I79" s="65" t="s">
        <v>2075</v>
      </c>
      <c r="J79" s="41">
        <v>68</v>
      </c>
      <c r="K79" s="41">
        <v>108.80000000000001</v>
      </c>
      <c r="O79" s="53" t="str">
        <f>IFERROR((RANK(T79,$T$3:$T$191,0)+COUNTIF($T$3:T79, T79)-1), "")</f>
        <v/>
      </c>
      <c r="P79" s="51" t="str" cm="1">
        <f t="array" ref="P79">IFERROR(INDEX($C$2:$C$1840,_xlfn.AGGREGATE(15,3,(($A$2:$A$1840=$N$3)/($A$2:$A$1840=$N$3)*ROW($A$2:$A$1840))-ROW($A$1), ROWS($M$3:M79))), "")</f>
        <v/>
      </c>
      <c r="Q79" s="41" t="str" cm="1">
        <f t="array" ref="Q79">IFERROR(INDEX($B$2:$B$1840,_xlfn.AGGREGATE(15,3,(($A$2:$A$1840=$N$3)/($A$2:$A$1840=$N$3)*ROW($A$2:$A$1840))-ROW($A$1), ROWS($M$3:M79))), "")</f>
        <v/>
      </c>
      <c r="R79" s="41" t="str" cm="1">
        <f t="array" ref="R79">IFERROR(INDEX($J$2:$J$1840,_xlfn.AGGREGATE(15,3,(($A$2:$A$1840=$N$3)/($A$2:$A$1840=$N$3)*ROW($A$2:$A$1840))-ROW($A$1), ROWS($M$3:M79))), "")</f>
        <v/>
      </c>
      <c r="S79" s="41" t="str" cm="1">
        <f t="array" ref="S79">IFERROR(INDEX($G$2:$G$1840,_xlfn.AGGREGATE(15,3,(($A$2:$A$1840=$N$3)/($A$2:$A$1840=$N$3)*ROW($A$2:$A$1840))-ROW($A$1), ROWS($M$3:M79))), "")</f>
        <v/>
      </c>
      <c r="T79" s="52" t="str">
        <f t="shared" si="1"/>
        <v/>
      </c>
    </row>
    <row r="80" spans="1:20" x14ac:dyDescent="0.45">
      <c r="A80" s="41" t="s">
        <v>2251</v>
      </c>
      <c r="B80" s="45" t="s">
        <v>2256</v>
      </c>
      <c r="C80" s="45" t="s">
        <v>2257</v>
      </c>
      <c r="D80" s="45"/>
      <c r="E80" s="41" t="s">
        <v>2144</v>
      </c>
      <c r="F80" s="41" t="s">
        <v>9</v>
      </c>
      <c r="G80" s="41">
        <v>614</v>
      </c>
      <c r="I80" s="65" t="s">
        <v>2081</v>
      </c>
      <c r="J80" s="41">
        <v>66</v>
      </c>
      <c r="K80" s="41">
        <v>105.60000000000001</v>
      </c>
      <c r="O80" s="53" t="str">
        <f>IFERROR((RANK(T80,$T$3:$T$191,0)+COUNTIF($T$3:T80, T80)-1), "")</f>
        <v/>
      </c>
      <c r="P80" s="51" t="str" cm="1">
        <f t="array" ref="P80">IFERROR(INDEX($C$2:$C$1840,_xlfn.AGGREGATE(15,3,(($A$2:$A$1840=$N$3)/($A$2:$A$1840=$N$3)*ROW($A$2:$A$1840))-ROW($A$1), ROWS($M$3:M80))), "")</f>
        <v/>
      </c>
      <c r="Q80" s="41" t="str" cm="1">
        <f t="array" ref="Q80">IFERROR(INDEX($B$2:$B$1840,_xlfn.AGGREGATE(15,3,(($A$2:$A$1840=$N$3)/($A$2:$A$1840=$N$3)*ROW($A$2:$A$1840))-ROW($A$1), ROWS($M$3:M80))), "")</f>
        <v/>
      </c>
      <c r="R80" s="41" t="str" cm="1">
        <f t="array" ref="R80">IFERROR(INDEX($J$2:$J$1840,_xlfn.AGGREGATE(15,3,(($A$2:$A$1840=$N$3)/($A$2:$A$1840=$N$3)*ROW($A$2:$A$1840))-ROW($A$1), ROWS($M$3:M80))), "")</f>
        <v/>
      </c>
      <c r="S80" s="41" t="str" cm="1">
        <f t="array" ref="S80">IFERROR(INDEX($G$2:$G$1840,_xlfn.AGGREGATE(15,3,(($A$2:$A$1840=$N$3)/($A$2:$A$1840=$N$3)*ROW($A$2:$A$1840))-ROW($A$1), ROWS($M$3:M80))), "")</f>
        <v/>
      </c>
      <c r="T80" s="52" t="str">
        <f t="shared" si="1"/>
        <v/>
      </c>
    </row>
    <row r="81" spans="1:20" x14ac:dyDescent="0.45">
      <c r="A81" s="41" t="s">
        <v>2251</v>
      </c>
      <c r="B81" s="45" t="s">
        <v>2258</v>
      </c>
      <c r="C81" s="45" t="s">
        <v>2259</v>
      </c>
      <c r="D81" s="45"/>
      <c r="E81" s="41" t="s">
        <v>2084</v>
      </c>
      <c r="F81" s="41" t="s">
        <v>13</v>
      </c>
      <c r="G81" s="41">
        <v>822</v>
      </c>
      <c r="I81" s="65" t="s">
        <v>2085</v>
      </c>
      <c r="J81" s="41">
        <v>92</v>
      </c>
      <c r="K81" s="41">
        <v>147.20000000000002</v>
      </c>
      <c r="O81" s="53" t="str">
        <f>IFERROR((RANK(T81,$T$3:$T$191,0)+COUNTIF($T$3:T81, T81)-1), "")</f>
        <v/>
      </c>
      <c r="P81" s="51" t="str" cm="1">
        <f t="array" ref="P81">IFERROR(INDEX($C$2:$C$1840,_xlfn.AGGREGATE(15,3,(($A$2:$A$1840=$N$3)/($A$2:$A$1840=$N$3)*ROW($A$2:$A$1840))-ROW($A$1), ROWS($M$3:M81))), "")</f>
        <v/>
      </c>
      <c r="Q81" s="41" t="str" cm="1">
        <f t="array" ref="Q81">IFERROR(INDEX($B$2:$B$1840,_xlfn.AGGREGATE(15,3,(($A$2:$A$1840=$N$3)/($A$2:$A$1840=$N$3)*ROW($A$2:$A$1840))-ROW($A$1), ROWS($M$3:M81))), "")</f>
        <v/>
      </c>
      <c r="R81" s="41" t="str" cm="1">
        <f t="array" ref="R81">IFERROR(INDEX($J$2:$J$1840,_xlfn.AGGREGATE(15,3,(($A$2:$A$1840=$N$3)/($A$2:$A$1840=$N$3)*ROW($A$2:$A$1840))-ROW($A$1), ROWS($M$3:M81))), "")</f>
        <v/>
      </c>
      <c r="S81" s="41" t="str" cm="1">
        <f t="array" ref="S81">IFERROR(INDEX($G$2:$G$1840,_xlfn.AGGREGATE(15,3,(($A$2:$A$1840=$N$3)/($A$2:$A$1840=$N$3)*ROW($A$2:$A$1840))-ROW($A$1), ROWS($M$3:M81))), "")</f>
        <v/>
      </c>
      <c r="T81" s="52" t="str">
        <f t="shared" si="1"/>
        <v/>
      </c>
    </row>
    <row r="82" spans="1:20" x14ac:dyDescent="0.45">
      <c r="A82" s="41" t="s">
        <v>2260</v>
      </c>
      <c r="B82" s="45" t="s">
        <v>2261</v>
      </c>
      <c r="C82" s="45" t="s">
        <v>2262</v>
      </c>
      <c r="D82" s="45"/>
      <c r="E82" s="41" t="s">
        <v>2263</v>
      </c>
      <c r="F82" s="41" t="s">
        <v>13</v>
      </c>
      <c r="G82" s="41">
        <v>180</v>
      </c>
      <c r="I82" s="65" t="s">
        <v>2071</v>
      </c>
      <c r="J82" s="41">
        <v>47</v>
      </c>
      <c r="K82" s="41">
        <v>67.2</v>
      </c>
      <c r="O82" s="53" t="str">
        <f>IFERROR((RANK(T82,$T$3:$T$191,0)+COUNTIF($T$3:T82, T82)-1), "")</f>
        <v/>
      </c>
      <c r="P82" s="51" t="str" cm="1">
        <f t="array" ref="P82">IFERROR(INDEX($C$2:$C$1840,_xlfn.AGGREGATE(15,3,(($A$2:$A$1840=$N$3)/($A$2:$A$1840=$N$3)*ROW($A$2:$A$1840))-ROW($A$1), ROWS($M$3:M82))), "")</f>
        <v/>
      </c>
      <c r="Q82" s="41" t="str" cm="1">
        <f t="array" ref="Q82">IFERROR(INDEX($B$2:$B$1840,_xlfn.AGGREGATE(15,3,(($A$2:$A$1840=$N$3)/($A$2:$A$1840=$N$3)*ROW($A$2:$A$1840))-ROW($A$1), ROWS($M$3:M82))), "")</f>
        <v/>
      </c>
      <c r="R82" s="41" t="str" cm="1">
        <f t="array" ref="R82">IFERROR(INDEX($J$2:$J$1840,_xlfn.AGGREGATE(15,3,(($A$2:$A$1840=$N$3)/($A$2:$A$1840=$N$3)*ROW($A$2:$A$1840))-ROW($A$1), ROWS($M$3:M82))), "")</f>
        <v/>
      </c>
      <c r="S82" s="41" t="str" cm="1">
        <f t="array" ref="S82">IFERROR(INDEX($G$2:$G$1840,_xlfn.AGGREGATE(15,3,(($A$2:$A$1840=$N$3)/($A$2:$A$1840=$N$3)*ROW($A$2:$A$1840))-ROW($A$1), ROWS($M$3:M82))), "")</f>
        <v/>
      </c>
      <c r="T82" s="52" t="str">
        <f t="shared" si="1"/>
        <v/>
      </c>
    </row>
    <row r="83" spans="1:20" x14ac:dyDescent="0.45">
      <c r="A83" s="41" t="s">
        <v>2260</v>
      </c>
      <c r="B83" s="45" t="s">
        <v>2264</v>
      </c>
      <c r="C83" s="45" t="s">
        <v>2265</v>
      </c>
      <c r="D83" s="45"/>
      <c r="E83" s="41" t="s">
        <v>2266</v>
      </c>
      <c r="F83" s="41" t="s">
        <v>13</v>
      </c>
      <c r="G83" s="41">
        <v>484</v>
      </c>
      <c r="I83" s="65" t="s">
        <v>2075</v>
      </c>
      <c r="J83" s="41">
        <v>115</v>
      </c>
      <c r="K83" s="41">
        <v>184</v>
      </c>
      <c r="O83" s="53" t="str">
        <f>IFERROR((RANK(T83,$T$3:$T$191,0)+COUNTIF($T$3:T83, T83)-1), "")</f>
        <v/>
      </c>
      <c r="P83" s="51" t="str" cm="1">
        <f t="array" ref="P83">IFERROR(INDEX($C$2:$C$1840,_xlfn.AGGREGATE(15,3,(($A$2:$A$1840=$N$3)/($A$2:$A$1840=$N$3)*ROW($A$2:$A$1840))-ROW($A$1), ROWS($M$3:M83))), "")</f>
        <v/>
      </c>
      <c r="Q83" s="41" t="str" cm="1">
        <f t="array" ref="Q83">IFERROR(INDEX($B$2:$B$1840,_xlfn.AGGREGATE(15,3,(($A$2:$A$1840=$N$3)/($A$2:$A$1840=$N$3)*ROW($A$2:$A$1840))-ROW($A$1), ROWS($M$3:M83))), "")</f>
        <v/>
      </c>
      <c r="R83" s="41" t="str" cm="1">
        <f t="array" ref="R83">IFERROR(INDEX($J$2:$J$1840,_xlfn.AGGREGATE(15,3,(($A$2:$A$1840=$N$3)/($A$2:$A$1840=$N$3)*ROW($A$2:$A$1840))-ROW($A$1), ROWS($M$3:M83))), "")</f>
        <v/>
      </c>
      <c r="S83" s="41" t="str" cm="1">
        <f t="array" ref="S83">IFERROR(INDEX($G$2:$G$1840,_xlfn.AGGREGATE(15,3,(($A$2:$A$1840=$N$3)/($A$2:$A$1840=$N$3)*ROW($A$2:$A$1840))-ROW($A$1), ROWS($M$3:M83))), "")</f>
        <v/>
      </c>
      <c r="T83" s="52" t="str">
        <f t="shared" si="1"/>
        <v/>
      </c>
    </row>
    <row r="84" spans="1:20" x14ac:dyDescent="0.45">
      <c r="A84" s="41" t="s">
        <v>2260</v>
      </c>
      <c r="B84" s="45" t="s">
        <v>2267</v>
      </c>
      <c r="C84" s="45" t="s">
        <v>2268</v>
      </c>
      <c r="D84" s="45"/>
      <c r="E84" s="41" t="s">
        <v>2269</v>
      </c>
      <c r="F84" s="41" t="s">
        <v>9</v>
      </c>
      <c r="G84" s="41">
        <v>444</v>
      </c>
      <c r="I84" s="65" t="s">
        <v>2075</v>
      </c>
      <c r="J84" s="41">
        <v>108</v>
      </c>
      <c r="K84" s="41">
        <v>172.8</v>
      </c>
      <c r="O84" s="53" t="str">
        <f>IFERROR((RANK(T84,$T$3:$T$191,0)+COUNTIF($T$3:T84, T84)-1), "")</f>
        <v/>
      </c>
      <c r="P84" s="51" t="str" cm="1">
        <f t="array" ref="P84">IFERROR(INDEX($C$2:$C$1840,_xlfn.AGGREGATE(15,3,(($A$2:$A$1840=$N$3)/($A$2:$A$1840=$N$3)*ROW($A$2:$A$1840))-ROW($A$1), ROWS($M$3:M84))), "")</f>
        <v/>
      </c>
      <c r="Q84" s="41" t="str" cm="1">
        <f t="array" ref="Q84">IFERROR(INDEX($B$2:$B$1840,_xlfn.AGGREGATE(15,3,(($A$2:$A$1840=$N$3)/($A$2:$A$1840=$N$3)*ROW($A$2:$A$1840))-ROW($A$1), ROWS($M$3:M84))), "")</f>
        <v/>
      </c>
      <c r="R84" s="41" t="str" cm="1">
        <f t="array" ref="R84">IFERROR(INDEX($J$2:$J$1840,_xlfn.AGGREGATE(15,3,(($A$2:$A$1840=$N$3)/($A$2:$A$1840=$N$3)*ROW($A$2:$A$1840))-ROW($A$1), ROWS($M$3:M84))), "")</f>
        <v/>
      </c>
      <c r="S84" s="41" t="str" cm="1">
        <f t="array" ref="S84">IFERROR(INDEX($G$2:$G$1840,_xlfn.AGGREGATE(15,3,(($A$2:$A$1840=$N$3)/($A$2:$A$1840=$N$3)*ROW($A$2:$A$1840))-ROW($A$1), ROWS($M$3:M84))), "")</f>
        <v/>
      </c>
      <c r="T84" s="52" t="str">
        <f t="shared" si="1"/>
        <v/>
      </c>
    </row>
    <row r="85" spans="1:20" x14ac:dyDescent="0.45">
      <c r="A85" s="41" t="s">
        <v>2260</v>
      </c>
      <c r="B85" s="45" t="s">
        <v>2270</v>
      </c>
      <c r="C85" s="45" t="s">
        <v>2271</v>
      </c>
      <c r="D85" s="45"/>
      <c r="E85" s="41" t="s">
        <v>2107</v>
      </c>
      <c r="F85" s="41" t="s">
        <v>13</v>
      </c>
      <c r="G85" s="41">
        <v>356</v>
      </c>
      <c r="I85" s="65" t="s">
        <v>2081</v>
      </c>
      <c r="J85" s="41">
        <v>73</v>
      </c>
      <c r="K85" s="41">
        <v>116.80000000000001</v>
      </c>
      <c r="O85" s="53" t="str">
        <f>IFERROR((RANK(T85,$T$3:$T$191,0)+COUNTIF($T$3:T85, T85)-1), "")</f>
        <v/>
      </c>
      <c r="P85" s="51" t="str" cm="1">
        <f t="array" ref="P85">IFERROR(INDEX($C$2:$C$1840,_xlfn.AGGREGATE(15,3,(($A$2:$A$1840=$N$3)/($A$2:$A$1840=$N$3)*ROW($A$2:$A$1840))-ROW($A$1), ROWS($M$3:M85))), "")</f>
        <v/>
      </c>
      <c r="Q85" s="41" t="str" cm="1">
        <f t="array" ref="Q85">IFERROR(INDEX($B$2:$B$1840,_xlfn.AGGREGATE(15,3,(($A$2:$A$1840=$N$3)/($A$2:$A$1840=$N$3)*ROW($A$2:$A$1840))-ROW($A$1), ROWS($M$3:M85))), "")</f>
        <v/>
      </c>
      <c r="R85" s="41" t="str" cm="1">
        <f t="array" ref="R85">IFERROR(INDEX($J$2:$J$1840,_xlfn.AGGREGATE(15,3,(($A$2:$A$1840=$N$3)/($A$2:$A$1840=$N$3)*ROW($A$2:$A$1840))-ROW($A$1), ROWS($M$3:M85))), "")</f>
        <v/>
      </c>
      <c r="S85" s="41" t="str" cm="1">
        <f t="array" ref="S85">IFERROR(INDEX($G$2:$G$1840,_xlfn.AGGREGATE(15,3,(($A$2:$A$1840=$N$3)/($A$2:$A$1840=$N$3)*ROW($A$2:$A$1840))-ROW($A$1), ROWS($M$3:M85))), "")</f>
        <v/>
      </c>
      <c r="T85" s="52" t="str">
        <f t="shared" si="1"/>
        <v/>
      </c>
    </row>
    <row r="86" spans="1:20" x14ac:dyDescent="0.45">
      <c r="A86" s="41" t="s">
        <v>2260</v>
      </c>
      <c r="B86" s="45" t="s">
        <v>2272</v>
      </c>
      <c r="C86" s="45" t="s">
        <v>2273</v>
      </c>
      <c r="D86" s="45"/>
      <c r="E86" s="41" t="s">
        <v>2084</v>
      </c>
      <c r="F86" s="41" t="s">
        <v>13</v>
      </c>
      <c r="G86" s="41">
        <v>695</v>
      </c>
      <c r="I86" s="65" t="s">
        <v>2085</v>
      </c>
      <c r="J86" s="41">
        <v>132</v>
      </c>
      <c r="K86" s="41">
        <v>206.4</v>
      </c>
      <c r="O86" s="53" t="str">
        <f>IFERROR((RANK(T86,$T$3:$T$191,0)+COUNTIF($T$3:T86, T86)-1), "")</f>
        <v/>
      </c>
      <c r="P86" s="51" t="str" cm="1">
        <f t="array" ref="P86">IFERROR(INDEX($C$2:$C$1840,_xlfn.AGGREGATE(15,3,(($A$2:$A$1840=$N$3)/($A$2:$A$1840=$N$3)*ROW($A$2:$A$1840))-ROW($A$1), ROWS($M$3:M86))), "")</f>
        <v/>
      </c>
      <c r="Q86" s="41" t="str" cm="1">
        <f t="array" ref="Q86">IFERROR(INDEX($B$2:$B$1840,_xlfn.AGGREGATE(15,3,(($A$2:$A$1840=$N$3)/($A$2:$A$1840=$N$3)*ROW($A$2:$A$1840))-ROW($A$1), ROWS($M$3:M86))), "")</f>
        <v/>
      </c>
      <c r="R86" s="41" t="str" cm="1">
        <f t="array" ref="R86">IFERROR(INDEX($J$2:$J$1840,_xlfn.AGGREGATE(15,3,(($A$2:$A$1840=$N$3)/($A$2:$A$1840=$N$3)*ROW($A$2:$A$1840))-ROW($A$1), ROWS($M$3:M86))), "")</f>
        <v/>
      </c>
      <c r="S86" s="41" t="str" cm="1">
        <f t="array" ref="S86">IFERROR(INDEX($G$2:$G$1840,_xlfn.AGGREGATE(15,3,(($A$2:$A$1840=$N$3)/($A$2:$A$1840=$N$3)*ROW($A$2:$A$1840))-ROW($A$1), ROWS($M$3:M86))), "")</f>
        <v/>
      </c>
      <c r="T86" s="52" t="str">
        <f t="shared" si="1"/>
        <v/>
      </c>
    </row>
    <row r="87" spans="1:20" x14ac:dyDescent="0.45">
      <c r="A87" s="41" t="s">
        <v>2274</v>
      </c>
      <c r="B87" s="45" t="s">
        <v>2275</v>
      </c>
      <c r="C87" s="45" t="s">
        <v>2276</v>
      </c>
      <c r="D87" s="45"/>
      <c r="E87" s="41" t="s">
        <v>2070</v>
      </c>
      <c r="F87" s="41" t="s">
        <v>13</v>
      </c>
      <c r="G87" s="41">
        <v>63</v>
      </c>
      <c r="I87" s="65" t="s">
        <v>2071</v>
      </c>
      <c r="J87" s="41">
        <v>18</v>
      </c>
      <c r="K87" s="41">
        <v>0</v>
      </c>
      <c r="O87" s="53" t="str">
        <f>IFERROR((RANK(T87,$T$3:$T$191,0)+COUNTIF($T$3:T87, T87)-1), "")</f>
        <v/>
      </c>
      <c r="P87" s="51" t="str" cm="1">
        <f t="array" ref="P87">IFERROR(INDEX($C$2:$C$1840,_xlfn.AGGREGATE(15,3,(($A$2:$A$1840=$N$3)/($A$2:$A$1840=$N$3)*ROW($A$2:$A$1840))-ROW($A$1), ROWS($M$3:M87))), "")</f>
        <v/>
      </c>
      <c r="Q87" s="41" t="str" cm="1">
        <f t="array" ref="Q87">IFERROR(INDEX($B$2:$B$1840,_xlfn.AGGREGATE(15,3,(($A$2:$A$1840=$N$3)/($A$2:$A$1840=$N$3)*ROW($A$2:$A$1840))-ROW($A$1), ROWS($M$3:M87))), "")</f>
        <v/>
      </c>
      <c r="R87" s="41" t="str" cm="1">
        <f t="array" ref="R87">IFERROR(INDEX($J$2:$J$1840,_xlfn.AGGREGATE(15,3,(($A$2:$A$1840=$N$3)/($A$2:$A$1840=$N$3)*ROW($A$2:$A$1840))-ROW($A$1), ROWS($M$3:M87))), "")</f>
        <v/>
      </c>
      <c r="S87" s="41" t="str" cm="1">
        <f t="array" ref="S87">IFERROR(INDEX($G$2:$G$1840,_xlfn.AGGREGATE(15,3,(($A$2:$A$1840=$N$3)/($A$2:$A$1840=$N$3)*ROW($A$2:$A$1840))-ROW($A$1), ROWS($M$3:M87))), "")</f>
        <v/>
      </c>
      <c r="T87" s="52" t="str">
        <f t="shared" si="1"/>
        <v/>
      </c>
    </row>
    <row r="88" spans="1:20" x14ac:dyDescent="0.45">
      <c r="A88" s="41" t="s">
        <v>2274</v>
      </c>
      <c r="B88" s="45" t="s">
        <v>2277</v>
      </c>
      <c r="C88" s="45" t="s">
        <v>2278</v>
      </c>
      <c r="D88" s="45"/>
      <c r="E88" s="41" t="s">
        <v>6157</v>
      </c>
      <c r="F88" s="41" t="s">
        <v>7</v>
      </c>
      <c r="G88" s="41">
        <v>284</v>
      </c>
      <c r="I88" s="65" t="s">
        <v>2075</v>
      </c>
      <c r="J88" s="41">
        <v>89</v>
      </c>
      <c r="K88" s="41">
        <v>142.4</v>
      </c>
      <c r="O88" s="53" t="str">
        <f>IFERROR((RANK(T88,$T$3:$T$191,0)+COUNTIF($T$3:T88, T88)-1), "")</f>
        <v/>
      </c>
      <c r="P88" s="51" t="str" cm="1">
        <f t="array" ref="P88">IFERROR(INDEX($C$2:$C$1840,_xlfn.AGGREGATE(15,3,(($A$2:$A$1840=$N$3)/($A$2:$A$1840=$N$3)*ROW($A$2:$A$1840))-ROW($A$1), ROWS($M$3:M88))), "")</f>
        <v/>
      </c>
      <c r="Q88" s="41" t="str" cm="1">
        <f t="array" ref="Q88">IFERROR(INDEX($B$2:$B$1840,_xlfn.AGGREGATE(15,3,(($A$2:$A$1840=$N$3)/($A$2:$A$1840=$N$3)*ROW($A$2:$A$1840))-ROW($A$1), ROWS($M$3:M88))), "")</f>
        <v/>
      </c>
      <c r="R88" s="41" t="str" cm="1">
        <f t="array" ref="R88">IFERROR(INDEX($J$2:$J$1840,_xlfn.AGGREGATE(15,3,(($A$2:$A$1840=$N$3)/($A$2:$A$1840=$N$3)*ROW($A$2:$A$1840))-ROW($A$1), ROWS($M$3:M88))), "")</f>
        <v/>
      </c>
      <c r="S88" s="41" t="str" cm="1">
        <f t="array" ref="S88">IFERROR(INDEX($G$2:$G$1840,_xlfn.AGGREGATE(15,3,(($A$2:$A$1840=$N$3)/($A$2:$A$1840=$N$3)*ROW($A$2:$A$1840))-ROW($A$1), ROWS($M$3:M88))), "")</f>
        <v/>
      </c>
      <c r="T88" s="52" t="str">
        <f t="shared" si="1"/>
        <v/>
      </c>
    </row>
    <row r="89" spans="1:20" x14ac:dyDescent="0.45">
      <c r="A89" s="41" t="s">
        <v>2274</v>
      </c>
      <c r="B89" s="45" t="s">
        <v>2279</v>
      </c>
      <c r="C89" s="45" t="s">
        <v>2280</v>
      </c>
      <c r="D89" s="45"/>
      <c r="E89" s="41" t="s">
        <v>6157</v>
      </c>
      <c r="F89" s="41" t="s">
        <v>7</v>
      </c>
      <c r="G89" s="41">
        <v>239</v>
      </c>
      <c r="I89" s="65" t="s">
        <v>2075</v>
      </c>
      <c r="J89" s="41">
        <v>63</v>
      </c>
      <c r="K89" s="41">
        <v>100.80000000000001</v>
      </c>
      <c r="O89" s="53" t="str">
        <f>IFERROR((RANK(T89,$T$3:$T$191,0)+COUNTIF($T$3:T89, T89)-1), "")</f>
        <v/>
      </c>
      <c r="P89" s="51" t="str" cm="1">
        <f t="array" ref="P89">IFERROR(INDEX($C$2:$C$1840,_xlfn.AGGREGATE(15,3,(($A$2:$A$1840=$N$3)/($A$2:$A$1840=$N$3)*ROW($A$2:$A$1840))-ROW($A$1), ROWS($M$3:M89))), "")</f>
        <v/>
      </c>
      <c r="Q89" s="41" t="str" cm="1">
        <f t="array" ref="Q89">IFERROR(INDEX($B$2:$B$1840,_xlfn.AGGREGATE(15,3,(($A$2:$A$1840=$N$3)/($A$2:$A$1840=$N$3)*ROW($A$2:$A$1840))-ROW($A$1), ROWS($M$3:M89))), "")</f>
        <v/>
      </c>
      <c r="R89" s="41" t="str" cm="1">
        <f t="array" ref="R89">IFERROR(INDEX($J$2:$J$1840,_xlfn.AGGREGATE(15,3,(($A$2:$A$1840=$N$3)/($A$2:$A$1840=$N$3)*ROW($A$2:$A$1840))-ROW($A$1), ROWS($M$3:M89))), "")</f>
        <v/>
      </c>
      <c r="S89" s="41" t="str" cm="1">
        <f t="array" ref="S89">IFERROR(INDEX($G$2:$G$1840,_xlfn.AGGREGATE(15,3,(($A$2:$A$1840=$N$3)/($A$2:$A$1840=$N$3)*ROW($A$2:$A$1840))-ROW($A$1), ROWS($M$3:M89))), "")</f>
        <v/>
      </c>
      <c r="T89" s="52" t="str">
        <f t="shared" si="1"/>
        <v/>
      </c>
    </row>
    <row r="90" spans="1:20" x14ac:dyDescent="0.45">
      <c r="A90" s="41" t="s">
        <v>2274</v>
      </c>
      <c r="B90" s="45" t="s">
        <v>2281</v>
      </c>
      <c r="C90" s="45" t="s">
        <v>2282</v>
      </c>
      <c r="D90" s="45"/>
      <c r="E90" s="41" t="s">
        <v>2283</v>
      </c>
      <c r="F90" s="41" t="s">
        <v>13</v>
      </c>
      <c r="G90" s="41">
        <v>647</v>
      </c>
      <c r="I90" s="65" t="s">
        <v>2284</v>
      </c>
      <c r="J90" s="41">
        <v>159</v>
      </c>
      <c r="K90" s="41">
        <v>254.4</v>
      </c>
      <c r="O90" s="53" t="str">
        <f>IFERROR((RANK(T90,$T$3:$T$191,0)+COUNTIF($T$3:T90, T90)-1), "")</f>
        <v/>
      </c>
      <c r="P90" s="51" t="str" cm="1">
        <f t="array" ref="P90">IFERROR(INDEX($C$2:$C$1840,_xlfn.AGGREGATE(15,3,(($A$2:$A$1840=$N$3)/($A$2:$A$1840=$N$3)*ROW($A$2:$A$1840))-ROW($A$1), ROWS($M$3:M90))), "")</f>
        <v/>
      </c>
      <c r="Q90" s="41" t="str" cm="1">
        <f t="array" ref="Q90">IFERROR(INDEX($B$2:$B$1840,_xlfn.AGGREGATE(15,3,(($A$2:$A$1840=$N$3)/($A$2:$A$1840=$N$3)*ROW($A$2:$A$1840))-ROW($A$1), ROWS($M$3:M90))), "")</f>
        <v/>
      </c>
      <c r="R90" s="41" t="str" cm="1">
        <f t="array" ref="R90">IFERROR(INDEX($J$2:$J$1840,_xlfn.AGGREGATE(15,3,(($A$2:$A$1840=$N$3)/($A$2:$A$1840=$N$3)*ROW($A$2:$A$1840))-ROW($A$1), ROWS($M$3:M90))), "")</f>
        <v/>
      </c>
      <c r="S90" s="41" t="str" cm="1">
        <f t="array" ref="S90">IFERROR(INDEX($G$2:$G$1840,_xlfn.AGGREGATE(15,3,(($A$2:$A$1840=$N$3)/($A$2:$A$1840=$N$3)*ROW($A$2:$A$1840))-ROW($A$1), ROWS($M$3:M90))), "")</f>
        <v/>
      </c>
      <c r="T90" s="52" t="str">
        <f t="shared" si="1"/>
        <v/>
      </c>
    </row>
    <row r="91" spans="1:20" x14ac:dyDescent="0.45">
      <c r="A91" s="41" t="s">
        <v>2274</v>
      </c>
      <c r="B91" s="45" t="s">
        <v>2285</v>
      </c>
      <c r="C91" s="45" t="s">
        <v>2286</v>
      </c>
      <c r="D91" s="45"/>
      <c r="E91" s="41" t="s">
        <v>2250</v>
      </c>
      <c r="F91" s="41" t="s">
        <v>13</v>
      </c>
      <c r="G91" s="41">
        <v>724</v>
      </c>
      <c r="I91" s="65" t="s">
        <v>2228</v>
      </c>
      <c r="J91" s="41">
        <v>146</v>
      </c>
      <c r="K91" s="41">
        <v>230.4</v>
      </c>
      <c r="O91" s="53" t="str">
        <f>IFERROR((RANK(T91,$T$3:$T$191,0)+COUNTIF($T$3:T91, T91)-1), "")</f>
        <v/>
      </c>
      <c r="P91" s="51" t="str" cm="1">
        <f t="array" ref="P91">IFERROR(INDEX($C$2:$C$1840,_xlfn.AGGREGATE(15,3,(($A$2:$A$1840=$N$3)/($A$2:$A$1840=$N$3)*ROW($A$2:$A$1840))-ROW($A$1), ROWS($M$3:M91))), "")</f>
        <v/>
      </c>
      <c r="Q91" s="41" t="str" cm="1">
        <f t="array" ref="Q91">IFERROR(INDEX($B$2:$B$1840,_xlfn.AGGREGATE(15,3,(($A$2:$A$1840=$N$3)/($A$2:$A$1840=$N$3)*ROW($A$2:$A$1840))-ROW($A$1), ROWS($M$3:M91))), "")</f>
        <v/>
      </c>
      <c r="R91" s="41" t="str" cm="1">
        <f t="array" ref="R91">IFERROR(INDEX($J$2:$J$1840,_xlfn.AGGREGATE(15,3,(($A$2:$A$1840=$N$3)/($A$2:$A$1840=$N$3)*ROW($A$2:$A$1840))-ROW($A$1), ROWS($M$3:M91))), "")</f>
        <v/>
      </c>
      <c r="S91" s="41" t="str" cm="1">
        <f t="array" ref="S91">IFERROR(INDEX($G$2:$G$1840,_xlfn.AGGREGATE(15,3,(($A$2:$A$1840=$N$3)/($A$2:$A$1840=$N$3)*ROW($A$2:$A$1840))-ROW($A$1), ROWS($M$3:M91))), "")</f>
        <v/>
      </c>
      <c r="T91" s="52" t="str">
        <f t="shared" si="1"/>
        <v/>
      </c>
    </row>
    <row r="92" spans="1:20" x14ac:dyDescent="0.45">
      <c r="A92" s="41" t="s">
        <v>2274</v>
      </c>
      <c r="B92" s="45" t="s">
        <v>2287</v>
      </c>
      <c r="C92" s="45" t="s">
        <v>2288</v>
      </c>
      <c r="D92" s="45"/>
      <c r="E92" s="41" t="s">
        <v>2227</v>
      </c>
      <c r="F92" s="41" t="s">
        <v>13</v>
      </c>
      <c r="G92" s="41">
        <v>26</v>
      </c>
      <c r="I92" s="65" t="s">
        <v>2228</v>
      </c>
      <c r="J92" s="41">
        <v>12</v>
      </c>
      <c r="K92" s="41">
        <v>19.200000000000003</v>
      </c>
      <c r="O92" s="53" t="str">
        <f>IFERROR((RANK(T92,$T$3:$T$191,0)+COUNTIF($T$3:T92, T92)-1), "")</f>
        <v/>
      </c>
      <c r="P92" s="51" t="str" cm="1">
        <f t="array" ref="P92">IFERROR(INDEX($C$2:$C$1840,_xlfn.AGGREGATE(15,3,(($A$2:$A$1840=$N$3)/($A$2:$A$1840=$N$3)*ROW($A$2:$A$1840))-ROW($A$1), ROWS($M$3:M92))), "")</f>
        <v/>
      </c>
      <c r="Q92" s="41" t="str" cm="1">
        <f t="array" ref="Q92">IFERROR(INDEX($B$2:$B$1840,_xlfn.AGGREGATE(15,3,(($A$2:$A$1840=$N$3)/($A$2:$A$1840=$N$3)*ROW($A$2:$A$1840))-ROW($A$1), ROWS($M$3:M92))), "")</f>
        <v/>
      </c>
      <c r="R92" s="41" t="str" cm="1">
        <f t="array" ref="R92">IFERROR(INDEX($J$2:$J$1840,_xlfn.AGGREGATE(15,3,(($A$2:$A$1840=$N$3)/($A$2:$A$1840=$N$3)*ROW($A$2:$A$1840))-ROW($A$1), ROWS($M$3:M92))), "")</f>
        <v/>
      </c>
      <c r="S92" s="41" t="str" cm="1">
        <f t="array" ref="S92">IFERROR(INDEX($G$2:$G$1840,_xlfn.AGGREGATE(15,3,(($A$2:$A$1840=$N$3)/($A$2:$A$1840=$N$3)*ROW($A$2:$A$1840))-ROW($A$1), ROWS($M$3:M92))), "")</f>
        <v/>
      </c>
      <c r="T92" s="52" t="str">
        <f t="shared" si="1"/>
        <v/>
      </c>
    </row>
    <row r="93" spans="1:20" x14ac:dyDescent="0.45">
      <c r="A93" s="41" t="s">
        <v>2289</v>
      </c>
      <c r="B93" s="45" t="s">
        <v>2290</v>
      </c>
      <c r="C93" s="45" t="s">
        <v>2291</v>
      </c>
      <c r="D93" s="45"/>
      <c r="E93" s="41" t="s">
        <v>6153</v>
      </c>
      <c r="F93" s="41" t="s">
        <v>13</v>
      </c>
      <c r="G93" s="41">
        <v>424</v>
      </c>
      <c r="I93" s="65" t="s">
        <v>2075</v>
      </c>
      <c r="J93" s="41">
        <v>9</v>
      </c>
      <c r="K93" s="41">
        <v>14.4</v>
      </c>
      <c r="O93" s="53" t="str">
        <f>IFERROR((RANK(T93,$T$3:$T$191,0)+COUNTIF($T$3:T93, T93)-1), "")</f>
        <v/>
      </c>
      <c r="P93" s="51" t="str" cm="1">
        <f t="array" ref="P93">IFERROR(INDEX($C$2:$C$1840,_xlfn.AGGREGATE(15,3,(($A$2:$A$1840=$N$3)/($A$2:$A$1840=$N$3)*ROW($A$2:$A$1840))-ROW($A$1), ROWS($M$3:M93))), "")</f>
        <v/>
      </c>
      <c r="Q93" s="41" t="str" cm="1">
        <f t="array" ref="Q93">IFERROR(INDEX($B$2:$B$1840,_xlfn.AGGREGATE(15,3,(($A$2:$A$1840=$N$3)/($A$2:$A$1840=$N$3)*ROW($A$2:$A$1840))-ROW($A$1), ROWS($M$3:M93))), "")</f>
        <v/>
      </c>
      <c r="R93" s="41" t="str" cm="1">
        <f t="array" ref="R93">IFERROR(INDEX($J$2:$J$1840,_xlfn.AGGREGATE(15,3,(($A$2:$A$1840=$N$3)/($A$2:$A$1840=$N$3)*ROW($A$2:$A$1840))-ROW($A$1), ROWS($M$3:M93))), "")</f>
        <v/>
      </c>
      <c r="S93" s="41" t="str" cm="1">
        <f t="array" ref="S93">IFERROR(INDEX($G$2:$G$1840,_xlfn.AGGREGATE(15,3,(($A$2:$A$1840=$N$3)/($A$2:$A$1840=$N$3)*ROW($A$2:$A$1840))-ROW($A$1), ROWS($M$3:M93))), "")</f>
        <v/>
      </c>
      <c r="T93" s="52" t="str">
        <f t="shared" si="1"/>
        <v/>
      </c>
    </row>
    <row r="94" spans="1:20" x14ac:dyDescent="0.45">
      <c r="A94" s="41" t="s">
        <v>2289</v>
      </c>
      <c r="B94" s="45" t="s">
        <v>2292</v>
      </c>
      <c r="C94" s="45" t="s">
        <v>2293</v>
      </c>
      <c r="D94" s="45"/>
      <c r="E94" s="41" t="s">
        <v>6153</v>
      </c>
      <c r="F94" s="41" t="s">
        <v>9</v>
      </c>
      <c r="G94" s="41">
        <v>372</v>
      </c>
      <c r="I94" s="65" t="s">
        <v>2075</v>
      </c>
      <c r="J94" s="41">
        <v>26</v>
      </c>
      <c r="K94" s="41">
        <v>41.6</v>
      </c>
      <c r="O94" s="53" t="str">
        <f>IFERROR((RANK(T94,$T$3:$T$191,0)+COUNTIF($T$3:T94, T94)-1), "")</f>
        <v/>
      </c>
      <c r="P94" s="51" t="str" cm="1">
        <f t="array" ref="P94">IFERROR(INDEX($C$2:$C$1840,_xlfn.AGGREGATE(15,3,(($A$2:$A$1840=$N$3)/($A$2:$A$1840=$N$3)*ROW($A$2:$A$1840))-ROW($A$1), ROWS($M$3:M94))), "")</f>
        <v/>
      </c>
      <c r="Q94" s="41" t="str" cm="1">
        <f t="array" ref="Q94">IFERROR(INDEX($B$2:$B$1840,_xlfn.AGGREGATE(15,3,(($A$2:$A$1840=$N$3)/($A$2:$A$1840=$N$3)*ROW($A$2:$A$1840))-ROW($A$1), ROWS($M$3:M94))), "")</f>
        <v/>
      </c>
      <c r="R94" s="41" t="str" cm="1">
        <f t="array" ref="R94">IFERROR(INDEX($J$2:$J$1840,_xlfn.AGGREGATE(15,3,(($A$2:$A$1840=$N$3)/($A$2:$A$1840=$N$3)*ROW($A$2:$A$1840))-ROW($A$1), ROWS($M$3:M94))), "")</f>
        <v/>
      </c>
      <c r="S94" s="41" t="str" cm="1">
        <f t="array" ref="S94">IFERROR(INDEX($G$2:$G$1840,_xlfn.AGGREGATE(15,3,(($A$2:$A$1840=$N$3)/($A$2:$A$1840=$N$3)*ROW($A$2:$A$1840))-ROW($A$1), ROWS($M$3:M94))), "")</f>
        <v/>
      </c>
      <c r="T94" s="52" t="str">
        <f t="shared" si="1"/>
        <v/>
      </c>
    </row>
    <row r="95" spans="1:20" x14ac:dyDescent="0.45">
      <c r="A95" s="41" t="s">
        <v>2289</v>
      </c>
      <c r="B95" s="45" t="s">
        <v>2294</v>
      </c>
      <c r="C95" s="45" t="s">
        <v>2295</v>
      </c>
      <c r="D95" s="45"/>
      <c r="E95" s="41" t="s">
        <v>6153</v>
      </c>
      <c r="F95" s="41" t="s">
        <v>9</v>
      </c>
      <c r="G95" s="41">
        <v>330</v>
      </c>
      <c r="I95" s="65" t="s">
        <v>2075</v>
      </c>
      <c r="J95" s="41">
        <v>31</v>
      </c>
      <c r="K95" s="41">
        <v>49.6</v>
      </c>
      <c r="O95" s="53" t="str">
        <f>IFERROR((RANK(T95,$T$3:$T$191,0)+COUNTIF($T$3:T95, T95)-1), "")</f>
        <v/>
      </c>
      <c r="P95" s="51" t="str" cm="1">
        <f t="array" ref="P95">IFERROR(INDEX($C$2:$C$1840,_xlfn.AGGREGATE(15,3,(($A$2:$A$1840=$N$3)/($A$2:$A$1840=$N$3)*ROW($A$2:$A$1840))-ROW($A$1), ROWS($M$3:M95))), "")</f>
        <v/>
      </c>
      <c r="Q95" s="41" t="str" cm="1">
        <f t="array" ref="Q95">IFERROR(INDEX($B$2:$B$1840,_xlfn.AGGREGATE(15,3,(($A$2:$A$1840=$N$3)/($A$2:$A$1840=$N$3)*ROW($A$2:$A$1840))-ROW($A$1), ROWS($M$3:M95))), "")</f>
        <v/>
      </c>
      <c r="R95" s="41" t="str" cm="1">
        <f t="array" ref="R95">IFERROR(INDEX($J$2:$J$1840,_xlfn.AGGREGATE(15,3,(($A$2:$A$1840=$N$3)/($A$2:$A$1840=$N$3)*ROW($A$2:$A$1840))-ROW($A$1), ROWS($M$3:M95))), "")</f>
        <v/>
      </c>
      <c r="S95" s="41" t="str" cm="1">
        <f t="array" ref="S95">IFERROR(INDEX($G$2:$G$1840,_xlfn.AGGREGATE(15,3,(($A$2:$A$1840=$N$3)/($A$2:$A$1840=$N$3)*ROW($A$2:$A$1840))-ROW($A$1), ROWS($M$3:M95))), "")</f>
        <v/>
      </c>
      <c r="T95" s="52" t="str">
        <f t="shared" si="1"/>
        <v/>
      </c>
    </row>
    <row r="96" spans="1:20" x14ac:dyDescent="0.45">
      <c r="A96" s="41" t="s">
        <v>2289</v>
      </c>
      <c r="B96" s="45" t="s">
        <v>2296</v>
      </c>
      <c r="C96" s="45" t="s">
        <v>2297</v>
      </c>
      <c r="D96" s="45"/>
      <c r="E96" s="41" t="s">
        <v>2089</v>
      </c>
      <c r="F96" s="41" t="s">
        <v>9</v>
      </c>
      <c r="G96" s="41">
        <v>578</v>
      </c>
      <c r="I96" s="65" t="s">
        <v>2075</v>
      </c>
      <c r="J96" s="41">
        <v>71</v>
      </c>
      <c r="K96" s="41">
        <v>96</v>
      </c>
      <c r="O96" s="53" t="str">
        <f>IFERROR((RANK(T96,$T$3:$T$191,0)+COUNTIF($T$3:T96, T96)-1), "")</f>
        <v/>
      </c>
      <c r="P96" s="51" t="str" cm="1">
        <f t="array" ref="P96">IFERROR(INDEX($C$2:$C$1840,_xlfn.AGGREGATE(15,3,(($A$2:$A$1840=$N$3)/($A$2:$A$1840=$N$3)*ROW($A$2:$A$1840))-ROW($A$1), ROWS($M$3:M96))), "")</f>
        <v/>
      </c>
      <c r="Q96" s="41" t="str" cm="1">
        <f t="array" ref="Q96">IFERROR(INDEX($B$2:$B$1840,_xlfn.AGGREGATE(15,3,(($A$2:$A$1840=$N$3)/($A$2:$A$1840=$N$3)*ROW($A$2:$A$1840))-ROW($A$1), ROWS($M$3:M96))), "")</f>
        <v/>
      </c>
      <c r="R96" s="41" t="str" cm="1">
        <f t="array" ref="R96">IFERROR(INDEX($J$2:$J$1840,_xlfn.AGGREGATE(15,3,(($A$2:$A$1840=$N$3)/($A$2:$A$1840=$N$3)*ROW($A$2:$A$1840))-ROW($A$1), ROWS($M$3:M96))), "")</f>
        <v/>
      </c>
      <c r="S96" s="41" t="str" cm="1">
        <f t="array" ref="S96">IFERROR(INDEX($G$2:$G$1840,_xlfn.AGGREGATE(15,3,(($A$2:$A$1840=$N$3)/($A$2:$A$1840=$N$3)*ROW($A$2:$A$1840))-ROW($A$1), ROWS($M$3:M96))), "")</f>
        <v/>
      </c>
      <c r="T96" s="52" t="str">
        <f t="shared" si="1"/>
        <v/>
      </c>
    </row>
    <row r="97" spans="1:20" x14ac:dyDescent="0.45">
      <c r="A97" s="41" t="s">
        <v>2289</v>
      </c>
      <c r="B97" s="45" t="s">
        <v>2298</v>
      </c>
      <c r="C97" s="45" t="s">
        <v>2299</v>
      </c>
      <c r="D97" s="45"/>
      <c r="E97" s="41" t="s">
        <v>2080</v>
      </c>
      <c r="F97" s="41" t="s">
        <v>13</v>
      </c>
      <c r="G97" s="41">
        <v>1409</v>
      </c>
      <c r="I97" s="65" t="s">
        <v>2081</v>
      </c>
      <c r="J97" s="41">
        <v>127</v>
      </c>
      <c r="K97" s="41">
        <v>203.20000000000002</v>
      </c>
      <c r="O97" s="53" t="str">
        <f>IFERROR((RANK(T97,$T$3:$T$191,0)+COUNTIF($T$3:T97, T97)-1), "")</f>
        <v/>
      </c>
      <c r="P97" s="51" t="str" cm="1">
        <f t="array" ref="P97">IFERROR(INDEX($C$2:$C$1840,_xlfn.AGGREGATE(15,3,(($A$2:$A$1840=$N$3)/($A$2:$A$1840=$N$3)*ROW($A$2:$A$1840))-ROW($A$1), ROWS($M$3:M97))), "")</f>
        <v/>
      </c>
      <c r="Q97" s="41" t="str" cm="1">
        <f t="array" ref="Q97">IFERROR(INDEX($B$2:$B$1840,_xlfn.AGGREGATE(15,3,(($A$2:$A$1840=$N$3)/($A$2:$A$1840=$N$3)*ROW($A$2:$A$1840))-ROW($A$1), ROWS($M$3:M97))), "")</f>
        <v/>
      </c>
      <c r="R97" s="41" t="str" cm="1">
        <f t="array" ref="R97">IFERROR(INDEX($J$2:$J$1840,_xlfn.AGGREGATE(15,3,(($A$2:$A$1840=$N$3)/($A$2:$A$1840=$N$3)*ROW($A$2:$A$1840))-ROW($A$1), ROWS($M$3:M97))), "")</f>
        <v/>
      </c>
      <c r="S97" s="41" t="str" cm="1">
        <f t="array" ref="S97">IFERROR(INDEX($G$2:$G$1840,_xlfn.AGGREGATE(15,3,(($A$2:$A$1840=$N$3)/($A$2:$A$1840=$N$3)*ROW($A$2:$A$1840))-ROW($A$1), ROWS($M$3:M97))), "")</f>
        <v/>
      </c>
      <c r="T97" s="52" t="str">
        <f t="shared" si="1"/>
        <v/>
      </c>
    </row>
    <row r="98" spans="1:20" x14ac:dyDescent="0.45">
      <c r="A98" s="41" t="s">
        <v>2289</v>
      </c>
      <c r="B98" s="45" t="s">
        <v>2300</v>
      </c>
      <c r="C98" s="45" t="s">
        <v>2301</v>
      </c>
      <c r="D98" s="45"/>
      <c r="E98" s="41" t="s">
        <v>2084</v>
      </c>
      <c r="F98" s="41" t="s">
        <v>13</v>
      </c>
      <c r="G98" s="41">
        <v>1301</v>
      </c>
      <c r="I98" s="65" t="s">
        <v>2085</v>
      </c>
      <c r="J98" s="41">
        <v>118</v>
      </c>
      <c r="K98" s="41">
        <v>188.8</v>
      </c>
      <c r="O98" s="53" t="str">
        <f>IFERROR((RANK(T98,$T$3:$T$191,0)+COUNTIF($T$3:T98, T98)-1), "")</f>
        <v/>
      </c>
      <c r="P98" s="51" t="str" cm="1">
        <f t="array" ref="P98">IFERROR(INDEX($C$2:$C$1840,_xlfn.AGGREGATE(15,3,(($A$2:$A$1840=$N$3)/($A$2:$A$1840=$N$3)*ROW($A$2:$A$1840))-ROW($A$1), ROWS($M$3:M98))), "")</f>
        <v/>
      </c>
      <c r="Q98" s="41" t="str" cm="1">
        <f t="array" ref="Q98">IFERROR(INDEX($B$2:$B$1840,_xlfn.AGGREGATE(15,3,(($A$2:$A$1840=$N$3)/($A$2:$A$1840=$N$3)*ROW($A$2:$A$1840))-ROW($A$1), ROWS($M$3:M98))), "")</f>
        <v/>
      </c>
      <c r="R98" s="41" t="str" cm="1">
        <f t="array" ref="R98">IFERROR(INDEX($J$2:$J$1840,_xlfn.AGGREGATE(15,3,(($A$2:$A$1840=$N$3)/($A$2:$A$1840=$N$3)*ROW($A$2:$A$1840))-ROW($A$1), ROWS($M$3:M98))), "")</f>
        <v/>
      </c>
      <c r="S98" s="41" t="str" cm="1">
        <f t="array" ref="S98">IFERROR(INDEX($G$2:$G$1840,_xlfn.AGGREGATE(15,3,(($A$2:$A$1840=$N$3)/($A$2:$A$1840=$N$3)*ROW($A$2:$A$1840))-ROW($A$1), ROWS($M$3:M98))), "")</f>
        <v/>
      </c>
      <c r="T98" s="52" t="str">
        <f t="shared" si="1"/>
        <v/>
      </c>
    </row>
    <row r="99" spans="1:20" x14ac:dyDescent="0.45">
      <c r="A99" s="41" t="s">
        <v>2302</v>
      </c>
      <c r="B99" s="45" t="s">
        <v>2303</v>
      </c>
      <c r="C99" s="45" t="s">
        <v>2304</v>
      </c>
      <c r="D99" s="45"/>
      <c r="E99" s="41" t="s">
        <v>2089</v>
      </c>
      <c r="F99" s="41" t="s">
        <v>9</v>
      </c>
      <c r="G99" s="41">
        <v>474</v>
      </c>
      <c r="I99" s="65" t="s">
        <v>2075</v>
      </c>
      <c r="J99" s="41">
        <v>115</v>
      </c>
      <c r="K99" s="41">
        <v>164.8</v>
      </c>
      <c r="O99" s="53" t="str">
        <f>IFERROR((RANK(T99,$T$3:$T$191,0)+COUNTIF($T$3:T99, T99)-1), "")</f>
        <v/>
      </c>
      <c r="P99" s="51" t="str" cm="1">
        <f t="array" ref="P99">IFERROR(INDEX($C$2:$C$1840,_xlfn.AGGREGATE(15,3,(($A$2:$A$1840=$N$3)/($A$2:$A$1840=$N$3)*ROW($A$2:$A$1840))-ROW($A$1), ROWS($M$3:M99))), "")</f>
        <v/>
      </c>
      <c r="Q99" s="41" t="str" cm="1">
        <f t="array" ref="Q99">IFERROR(INDEX($B$2:$B$1840,_xlfn.AGGREGATE(15,3,(($A$2:$A$1840=$N$3)/($A$2:$A$1840=$N$3)*ROW($A$2:$A$1840))-ROW($A$1), ROWS($M$3:M99))), "")</f>
        <v/>
      </c>
      <c r="R99" s="41" t="str" cm="1">
        <f t="array" ref="R99">IFERROR(INDEX($J$2:$J$1840,_xlfn.AGGREGATE(15,3,(($A$2:$A$1840=$N$3)/($A$2:$A$1840=$N$3)*ROW($A$2:$A$1840))-ROW($A$1), ROWS($M$3:M99))), "")</f>
        <v/>
      </c>
      <c r="S99" s="41" t="str" cm="1">
        <f t="array" ref="S99">IFERROR(INDEX($G$2:$G$1840,_xlfn.AGGREGATE(15,3,(($A$2:$A$1840=$N$3)/($A$2:$A$1840=$N$3)*ROW($A$2:$A$1840))-ROW($A$1), ROWS($M$3:M99))), "")</f>
        <v/>
      </c>
      <c r="T99" s="52" t="str">
        <f t="shared" si="1"/>
        <v/>
      </c>
    </row>
    <row r="100" spans="1:20" x14ac:dyDescent="0.45">
      <c r="A100" s="41" t="s">
        <v>2302</v>
      </c>
      <c r="B100" s="45" t="s">
        <v>2305</v>
      </c>
      <c r="C100" s="45" t="s">
        <v>2306</v>
      </c>
      <c r="D100" s="45"/>
      <c r="E100" s="41" t="s">
        <v>2080</v>
      </c>
      <c r="F100" s="41" t="s">
        <v>13</v>
      </c>
      <c r="G100" s="41">
        <v>394</v>
      </c>
      <c r="I100" s="65" t="s">
        <v>2081</v>
      </c>
      <c r="J100" s="41">
        <v>74</v>
      </c>
      <c r="K100" s="41">
        <v>118.4</v>
      </c>
      <c r="O100" s="53" t="str">
        <f>IFERROR((RANK(T100,$T$3:$T$191,0)+COUNTIF($T$3:T100, T100)-1), "")</f>
        <v/>
      </c>
      <c r="P100" s="51" t="str" cm="1">
        <f t="array" ref="P100">IFERROR(INDEX($C$2:$C$1840,_xlfn.AGGREGATE(15,3,(($A$2:$A$1840=$N$3)/($A$2:$A$1840=$N$3)*ROW($A$2:$A$1840))-ROW($A$1), ROWS($M$3:M100))), "")</f>
        <v/>
      </c>
      <c r="Q100" s="41" t="str" cm="1">
        <f t="array" ref="Q100">IFERROR(INDEX($B$2:$B$1840,_xlfn.AGGREGATE(15,3,(($A$2:$A$1840=$N$3)/($A$2:$A$1840=$N$3)*ROW($A$2:$A$1840))-ROW($A$1), ROWS($M$3:M100))), "")</f>
        <v/>
      </c>
      <c r="R100" s="41" t="str" cm="1">
        <f t="array" ref="R100">IFERROR(INDEX($J$2:$J$1840,_xlfn.AGGREGATE(15,3,(($A$2:$A$1840=$N$3)/($A$2:$A$1840=$N$3)*ROW($A$2:$A$1840))-ROW($A$1), ROWS($M$3:M100))), "")</f>
        <v/>
      </c>
      <c r="S100" s="41" t="str" cm="1">
        <f t="array" ref="S100">IFERROR(INDEX($G$2:$G$1840,_xlfn.AGGREGATE(15,3,(($A$2:$A$1840=$N$3)/($A$2:$A$1840=$N$3)*ROW($A$2:$A$1840))-ROW($A$1), ROWS($M$3:M100))), "")</f>
        <v/>
      </c>
      <c r="T100" s="52" t="str">
        <f t="shared" si="1"/>
        <v/>
      </c>
    </row>
    <row r="101" spans="1:20" x14ac:dyDescent="0.45">
      <c r="A101" s="41" t="s">
        <v>2307</v>
      </c>
      <c r="B101" s="45" t="s">
        <v>2308</v>
      </c>
      <c r="C101" s="45" t="s">
        <v>2309</v>
      </c>
      <c r="D101" s="45"/>
      <c r="E101" s="41" t="s">
        <v>2070</v>
      </c>
      <c r="F101" s="41" t="s">
        <v>13</v>
      </c>
      <c r="G101" s="41">
        <v>101</v>
      </c>
      <c r="I101" s="65" t="s">
        <v>2071</v>
      </c>
      <c r="J101" s="41">
        <v>33</v>
      </c>
      <c r="K101" s="41">
        <v>0</v>
      </c>
      <c r="O101" s="53" t="str">
        <f>IFERROR((RANK(T101,$T$3:$T$191,0)+COUNTIF($T$3:T101, T101)-1), "")</f>
        <v/>
      </c>
      <c r="P101" s="51" t="str" cm="1">
        <f t="array" ref="P101">IFERROR(INDEX($C$2:$C$1840,_xlfn.AGGREGATE(15,3,(($A$2:$A$1840=$N$3)/($A$2:$A$1840=$N$3)*ROW($A$2:$A$1840))-ROW($A$1), ROWS($M$3:M101))), "")</f>
        <v/>
      </c>
      <c r="Q101" s="41" t="str" cm="1">
        <f t="array" ref="Q101">IFERROR(INDEX($B$2:$B$1840,_xlfn.AGGREGATE(15,3,(($A$2:$A$1840=$N$3)/($A$2:$A$1840=$N$3)*ROW($A$2:$A$1840))-ROW($A$1), ROWS($M$3:M101))), "")</f>
        <v/>
      </c>
      <c r="R101" s="41" t="str" cm="1">
        <f t="array" ref="R101">IFERROR(INDEX($J$2:$J$1840,_xlfn.AGGREGATE(15,3,(($A$2:$A$1840=$N$3)/($A$2:$A$1840=$N$3)*ROW($A$2:$A$1840))-ROW($A$1), ROWS($M$3:M101))), "")</f>
        <v/>
      </c>
      <c r="S101" s="41" t="str" cm="1">
        <f t="array" ref="S101">IFERROR(INDEX($G$2:$G$1840,_xlfn.AGGREGATE(15,3,(($A$2:$A$1840=$N$3)/($A$2:$A$1840=$N$3)*ROW($A$2:$A$1840))-ROW($A$1), ROWS($M$3:M101))), "")</f>
        <v/>
      </c>
      <c r="T101" s="52" t="str">
        <f t="shared" si="1"/>
        <v/>
      </c>
    </row>
    <row r="102" spans="1:20" x14ac:dyDescent="0.45">
      <c r="A102" s="41" t="s">
        <v>2307</v>
      </c>
      <c r="B102" s="45" t="s">
        <v>2234</v>
      </c>
      <c r="C102" s="45" t="s">
        <v>2310</v>
      </c>
      <c r="D102" s="45"/>
      <c r="E102" s="41" t="s">
        <v>6153</v>
      </c>
      <c r="F102" s="41" t="s">
        <v>7</v>
      </c>
      <c r="G102" s="41">
        <v>332</v>
      </c>
      <c r="I102" s="65" t="s">
        <v>2075</v>
      </c>
      <c r="J102" s="41">
        <v>125</v>
      </c>
      <c r="K102" s="41">
        <v>200</v>
      </c>
      <c r="O102" s="53" t="str">
        <f>IFERROR((RANK(T102,$T$3:$T$191,0)+COUNTIF($T$3:T102, T102)-1), "")</f>
        <v/>
      </c>
      <c r="P102" s="51" t="str" cm="1">
        <f t="array" ref="P102">IFERROR(INDEX($C$2:$C$1840,_xlfn.AGGREGATE(15,3,(($A$2:$A$1840=$N$3)/($A$2:$A$1840=$N$3)*ROW($A$2:$A$1840))-ROW($A$1), ROWS($M$3:M102))), "")</f>
        <v/>
      </c>
      <c r="Q102" s="41" t="str" cm="1">
        <f t="array" ref="Q102">IFERROR(INDEX($B$2:$B$1840,_xlfn.AGGREGATE(15,3,(($A$2:$A$1840=$N$3)/($A$2:$A$1840=$N$3)*ROW($A$2:$A$1840))-ROW($A$1), ROWS($M$3:M102))), "")</f>
        <v/>
      </c>
      <c r="R102" s="41" t="str" cm="1">
        <f t="array" ref="R102">IFERROR(INDEX($J$2:$J$1840,_xlfn.AGGREGATE(15,3,(($A$2:$A$1840=$N$3)/($A$2:$A$1840=$N$3)*ROW($A$2:$A$1840))-ROW($A$1), ROWS($M$3:M102))), "")</f>
        <v/>
      </c>
      <c r="S102" s="41" t="str" cm="1">
        <f t="array" ref="S102">IFERROR(INDEX($G$2:$G$1840,_xlfn.AGGREGATE(15,3,(($A$2:$A$1840=$N$3)/($A$2:$A$1840=$N$3)*ROW($A$2:$A$1840))-ROW($A$1), ROWS($M$3:M102))), "")</f>
        <v/>
      </c>
      <c r="T102" s="52" t="str">
        <f t="shared" si="1"/>
        <v/>
      </c>
    </row>
    <row r="103" spans="1:20" x14ac:dyDescent="0.45">
      <c r="A103" s="41" t="s">
        <v>2307</v>
      </c>
      <c r="B103" s="45" t="s">
        <v>2311</v>
      </c>
      <c r="C103" s="45" t="s">
        <v>2312</v>
      </c>
      <c r="D103" s="45"/>
      <c r="E103" s="41" t="s">
        <v>6153</v>
      </c>
      <c r="F103" s="41" t="s">
        <v>7</v>
      </c>
      <c r="G103" s="41">
        <v>402</v>
      </c>
      <c r="I103" s="65" t="s">
        <v>2075</v>
      </c>
      <c r="J103" s="41">
        <v>139</v>
      </c>
      <c r="K103" s="41">
        <v>222.4</v>
      </c>
      <c r="O103" s="53" t="str">
        <f>IFERROR((RANK(T103,$T$3:$T$191,0)+COUNTIF($T$3:T103, T103)-1), "")</f>
        <v/>
      </c>
      <c r="P103" s="51" t="str" cm="1">
        <f t="array" ref="P103">IFERROR(INDEX($C$2:$C$1840,_xlfn.AGGREGATE(15,3,(($A$2:$A$1840=$N$3)/($A$2:$A$1840=$N$3)*ROW($A$2:$A$1840))-ROW($A$1), ROWS($M$3:M103))), "")</f>
        <v/>
      </c>
      <c r="Q103" s="41" t="str" cm="1">
        <f t="array" ref="Q103">IFERROR(INDEX($B$2:$B$1840,_xlfn.AGGREGATE(15,3,(($A$2:$A$1840=$N$3)/($A$2:$A$1840=$N$3)*ROW($A$2:$A$1840))-ROW($A$1), ROWS($M$3:M103))), "")</f>
        <v/>
      </c>
      <c r="R103" s="41" t="str" cm="1">
        <f t="array" ref="R103">IFERROR(INDEX($J$2:$J$1840,_xlfn.AGGREGATE(15,3,(($A$2:$A$1840=$N$3)/($A$2:$A$1840=$N$3)*ROW($A$2:$A$1840))-ROW($A$1), ROWS($M$3:M103))), "")</f>
        <v/>
      </c>
      <c r="S103" s="41" t="str" cm="1">
        <f t="array" ref="S103">IFERROR(INDEX($G$2:$G$1840,_xlfn.AGGREGATE(15,3,(($A$2:$A$1840=$N$3)/($A$2:$A$1840=$N$3)*ROW($A$2:$A$1840))-ROW($A$1), ROWS($M$3:M103))), "")</f>
        <v/>
      </c>
      <c r="T103" s="52" t="str">
        <f t="shared" si="1"/>
        <v/>
      </c>
    </row>
    <row r="104" spans="1:20" x14ac:dyDescent="0.45">
      <c r="A104" s="41" t="s">
        <v>2307</v>
      </c>
      <c r="B104" s="45" t="s">
        <v>2313</v>
      </c>
      <c r="C104" s="45" t="s">
        <v>2314</v>
      </c>
      <c r="D104" s="45"/>
      <c r="E104" s="41" t="s">
        <v>6153</v>
      </c>
      <c r="F104" s="41" t="s">
        <v>13</v>
      </c>
      <c r="G104" s="41">
        <v>324</v>
      </c>
      <c r="I104" s="65" t="s">
        <v>2075</v>
      </c>
      <c r="J104" s="41">
        <v>77</v>
      </c>
      <c r="K104" s="41">
        <v>123.2</v>
      </c>
      <c r="O104" s="53" t="str">
        <f>IFERROR((RANK(T104,$T$3:$T$191,0)+COUNTIF($T$3:T104, T104)-1), "")</f>
        <v/>
      </c>
      <c r="P104" s="51" t="str" cm="1">
        <f t="array" ref="P104">IFERROR(INDEX($C$2:$C$1840,_xlfn.AGGREGATE(15,3,(($A$2:$A$1840=$N$3)/($A$2:$A$1840=$N$3)*ROW($A$2:$A$1840))-ROW($A$1), ROWS($M$3:M104))), "")</f>
        <v/>
      </c>
      <c r="Q104" s="41" t="str" cm="1">
        <f t="array" ref="Q104">IFERROR(INDEX($B$2:$B$1840,_xlfn.AGGREGATE(15,3,(($A$2:$A$1840=$N$3)/($A$2:$A$1840=$N$3)*ROW($A$2:$A$1840))-ROW($A$1), ROWS($M$3:M104))), "")</f>
        <v/>
      </c>
      <c r="R104" s="41" t="str" cm="1">
        <f t="array" ref="R104">IFERROR(INDEX($J$2:$J$1840,_xlfn.AGGREGATE(15,3,(($A$2:$A$1840=$N$3)/($A$2:$A$1840=$N$3)*ROW($A$2:$A$1840))-ROW($A$1), ROWS($M$3:M104))), "")</f>
        <v/>
      </c>
      <c r="S104" s="41" t="str" cm="1">
        <f t="array" ref="S104">IFERROR(INDEX($G$2:$G$1840,_xlfn.AGGREGATE(15,3,(($A$2:$A$1840=$N$3)/($A$2:$A$1840=$N$3)*ROW($A$2:$A$1840))-ROW($A$1), ROWS($M$3:M104))), "")</f>
        <v/>
      </c>
      <c r="T104" s="52" t="str">
        <f t="shared" si="1"/>
        <v/>
      </c>
    </row>
    <row r="105" spans="1:20" x14ac:dyDescent="0.45">
      <c r="A105" s="41" t="s">
        <v>2307</v>
      </c>
      <c r="B105" s="45" t="s">
        <v>2315</v>
      </c>
      <c r="C105" s="45" t="s">
        <v>2316</v>
      </c>
      <c r="D105" s="45"/>
      <c r="E105" s="41" t="s">
        <v>6153</v>
      </c>
      <c r="F105" s="41" t="s">
        <v>7</v>
      </c>
      <c r="G105" s="41">
        <v>368</v>
      </c>
      <c r="I105" s="65" t="s">
        <v>2075</v>
      </c>
      <c r="J105" s="41">
        <v>95</v>
      </c>
      <c r="K105" s="41">
        <v>152</v>
      </c>
      <c r="O105" s="53" t="str">
        <f>IFERROR((RANK(T105,$T$3:$T$191,0)+COUNTIF($T$3:T105, T105)-1), "")</f>
        <v/>
      </c>
      <c r="P105" s="51" t="str" cm="1">
        <f t="array" ref="P105">IFERROR(INDEX($C$2:$C$1840,_xlfn.AGGREGATE(15,3,(($A$2:$A$1840=$N$3)/($A$2:$A$1840=$N$3)*ROW($A$2:$A$1840))-ROW($A$1), ROWS($M$3:M105))), "")</f>
        <v/>
      </c>
      <c r="Q105" s="41" t="str" cm="1">
        <f t="array" ref="Q105">IFERROR(INDEX($B$2:$B$1840,_xlfn.AGGREGATE(15,3,(($A$2:$A$1840=$N$3)/($A$2:$A$1840=$N$3)*ROW($A$2:$A$1840))-ROW($A$1), ROWS($M$3:M105))), "")</f>
        <v/>
      </c>
      <c r="R105" s="41" t="str" cm="1">
        <f t="array" ref="R105">IFERROR(INDEX($J$2:$J$1840,_xlfn.AGGREGATE(15,3,(($A$2:$A$1840=$N$3)/($A$2:$A$1840=$N$3)*ROW($A$2:$A$1840))-ROW($A$1), ROWS($M$3:M105))), "")</f>
        <v/>
      </c>
      <c r="S105" s="41" t="str" cm="1">
        <f t="array" ref="S105">IFERROR(INDEX($G$2:$G$1840,_xlfn.AGGREGATE(15,3,(($A$2:$A$1840=$N$3)/($A$2:$A$1840=$N$3)*ROW($A$2:$A$1840))-ROW($A$1), ROWS($M$3:M105))), "")</f>
        <v/>
      </c>
      <c r="T105" s="52" t="str">
        <f t="shared" si="1"/>
        <v/>
      </c>
    </row>
    <row r="106" spans="1:20" x14ac:dyDescent="0.45">
      <c r="A106" s="41" t="s">
        <v>2307</v>
      </c>
      <c r="B106" s="45" t="s">
        <v>2317</v>
      </c>
      <c r="C106" s="45" t="s">
        <v>2318</v>
      </c>
      <c r="D106" s="45"/>
      <c r="E106" s="41" t="s">
        <v>6153</v>
      </c>
      <c r="F106" s="41" t="s">
        <v>7</v>
      </c>
      <c r="G106" s="41">
        <v>390</v>
      </c>
      <c r="I106" s="65" t="s">
        <v>2075</v>
      </c>
      <c r="J106" s="41">
        <v>105</v>
      </c>
      <c r="K106" s="41">
        <v>168</v>
      </c>
      <c r="O106" s="53" t="str">
        <f>IFERROR((RANK(T106,$T$3:$T$191,0)+COUNTIF($T$3:T106, T106)-1), "")</f>
        <v/>
      </c>
      <c r="P106" s="51" t="str" cm="1">
        <f t="array" ref="P106">IFERROR(INDEX($C$2:$C$1840,_xlfn.AGGREGATE(15,3,(($A$2:$A$1840=$N$3)/($A$2:$A$1840=$N$3)*ROW($A$2:$A$1840))-ROW($A$1), ROWS($M$3:M106))), "")</f>
        <v/>
      </c>
      <c r="Q106" s="41" t="str" cm="1">
        <f t="array" ref="Q106">IFERROR(INDEX($B$2:$B$1840,_xlfn.AGGREGATE(15,3,(($A$2:$A$1840=$N$3)/($A$2:$A$1840=$N$3)*ROW($A$2:$A$1840))-ROW($A$1), ROWS($M$3:M106))), "")</f>
        <v/>
      </c>
      <c r="R106" s="41" t="str" cm="1">
        <f t="array" ref="R106">IFERROR(INDEX($J$2:$J$1840,_xlfn.AGGREGATE(15,3,(($A$2:$A$1840=$N$3)/($A$2:$A$1840=$N$3)*ROW($A$2:$A$1840))-ROW($A$1), ROWS($M$3:M106))), "")</f>
        <v/>
      </c>
      <c r="S106" s="41" t="str" cm="1">
        <f t="array" ref="S106">IFERROR(INDEX($G$2:$G$1840,_xlfn.AGGREGATE(15,3,(($A$2:$A$1840=$N$3)/($A$2:$A$1840=$N$3)*ROW($A$2:$A$1840))-ROW($A$1), ROWS($M$3:M106))), "")</f>
        <v/>
      </c>
      <c r="T106" s="52" t="str">
        <f t="shared" si="1"/>
        <v/>
      </c>
    </row>
    <row r="107" spans="1:20" x14ac:dyDescent="0.45">
      <c r="A107" s="41" t="s">
        <v>2307</v>
      </c>
      <c r="B107" s="45" t="s">
        <v>2319</v>
      </c>
      <c r="C107" s="45" t="s">
        <v>2320</v>
      </c>
      <c r="D107" s="45"/>
      <c r="E107" s="41" t="s">
        <v>2080</v>
      </c>
      <c r="F107" s="41" t="s">
        <v>13</v>
      </c>
      <c r="G107" s="41">
        <v>1432</v>
      </c>
      <c r="I107" s="65" t="s">
        <v>2081</v>
      </c>
      <c r="J107" s="41">
        <v>421</v>
      </c>
      <c r="K107" s="41">
        <v>673.6</v>
      </c>
      <c r="O107" s="53" t="str">
        <f>IFERROR((RANK(T107,$T$3:$T$191,0)+COUNTIF($T$3:T107, T107)-1), "")</f>
        <v/>
      </c>
      <c r="P107" s="51" t="str" cm="1">
        <f t="array" ref="P107">IFERROR(INDEX($C$2:$C$1840,_xlfn.AGGREGATE(15,3,(($A$2:$A$1840=$N$3)/($A$2:$A$1840=$N$3)*ROW($A$2:$A$1840))-ROW($A$1), ROWS($M$3:M107))), "")</f>
        <v/>
      </c>
      <c r="Q107" s="41" t="str" cm="1">
        <f t="array" ref="Q107">IFERROR(INDEX($B$2:$B$1840,_xlfn.AGGREGATE(15,3,(($A$2:$A$1840=$N$3)/($A$2:$A$1840=$N$3)*ROW($A$2:$A$1840))-ROW($A$1), ROWS($M$3:M107))), "")</f>
        <v/>
      </c>
      <c r="R107" s="41" t="str" cm="1">
        <f t="array" ref="R107">IFERROR(INDEX($J$2:$J$1840,_xlfn.AGGREGATE(15,3,(($A$2:$A$1840=$N$3)/($A$2:$A$1840=$N$3)*ROW($A$2:$A$1840))-ROW($A$1), ROWS($M$3:M107))), "")</f>
        <v/>
      </c>
      <c r="S107" s="41" t="str" cm="1">
        <f t="array" ref="S107">IFERROR(INDEX($G$2:$G$1840,_xlfn.AGGREGATE(15,3,(($A$2:$A$1840=$N$3)/($A$2:$A$1840=$N$3)*ROW($A$2:$A$1840))-ROW($A$1), ROWS($M$3:M107))), "")</f>
        <v/>
      </c>
      <c r="T107" s="52" t="str">
        <f t="shared" si="1"/>
        <v/>
      </c>
    </row>
    <row r="108" spans="1:20" x14ac:dyDescent="0.45">
      <c r="A108" s="41" t="s">
        <v>2307</v>
      </c>
      <c r="B108" s="45" t="s">
        <v>2321</v>
      </c>
      <c r="C108" s="45" t="s">
        <v>2322</v>
      </c>
      <c r="D108" s="45"/>
      <c r="E108" s="41" t="s">
        <v>2084</v>
      </c>
      <c r="F108" s="41" t="s">
        <v>13</v>
      </c>
      <c r="G108" s="41">
        <v>1274</v>
      </c>
      <c r="I108" s="65" t="s">
        <v>2085</v>
      </c>
      <c r="J108" s="41">
        <v>348</v>
      </c>
      <c r="K108" s="41">
        <v>547.20000000000005</v>
      </c>
      <c r="O108" s="53" t="str">
        <f>IFERROR((RANK(T108,$T$3:$T$191,0)+COUNTIF($T$3:T108, T108)-1), "")</f>
        <v/>
      </c>
      <c r="P108" s="51" t="str" cm="1">
        <f t="array" ref="P108">IFERROR(INDEX($C$2:$C$1840,_xlfn.AGGREGATE(15,3,(($A$2:$A$1840=$N$3)/($A$2:$A$1840=$N$3)*ROW($A$2:$A$1840))-ROW($A$1), ROWS($M$3:M108))), "")</f>
        <v/>
      </c>
      <c r="Q108" s="41" t="str" cm="1">
        <f t="array" ref="Q108">IFERROR(INDEX($B$2:$B$1840,_xlfn.AGGREGATE(15,3,(($A$2:$A$1840=$N$3)/($A$2:$A$1840=$N$3)*ROW($A$2:$A$1840))-ROW($A$1), ROWS($M$3:M108))), "")</f>
        <v/>
      </c>
      <c r="R108" s="41" t="str" cm="1">
        <f t="array" ref="R108">IFERROR(INDEX($J$2:$J$1840,_xlfn.AGGREGATE(15,3,(($A$2:$A$1840=$N$3)/($A$2:$A$1840=$N$3)*ROW($A$2:$A$1840))-ROW($A$1), ROWS($M$3:M108))), "")</f>
        <v/>
      </c>
      <c r="S108" s="41" t="str" cm="1">
        <f t="array" ref="S108">IFERROR(INDEX($G$2:$G$1840,_xlfn.AGGREGATE(15,3,(($A$2:$A$1840=$N$3)/($A$2:$A$1840=$N$3)*ROW($A$2:$A$1840))-ROW($A$1), ROWS($M$3:M108))), "")</f>
        <v/>
      </c>
      <c r="T108" s="52" t="str">
        <f t="shared" si="1"/>
        <v/>
      </c>
    </row>
    <row r="109" spans="1:20" x14ac:dyDescent="0.45">
      <c r="A109" s="41" t="s">
        <v>2323</v>
      </c>
      <c r="B109" s="45" t="s">
        <v>2324</v>
      </c>
      <c r="C109" s="45" t="s">
        <v>2325</v>
      </c>
      <c r="D109" s="45"/>
      <c r="E109" s="41" t="s">
        <v>6153</v>
      </c>
      <c r="F109" s="41" t="s">
        <v>9</v>
      </c>
      <c r="G109" s="41">
        <v>535</v>
      </c>
      <c r="I109" s="65" t="s">
        <v>2075</v>
      </c>
      <c r="J109" s="41">
        <v>126</v>
      </c>
      <c r="K109" s="41">
        <v>201.60000000000002</v>
      </c>
      <c r="O109" s="53" t="str">
        <f>IFERROR((RANK(T109,$T$3:$T$191,0)+COUNTIF($T$3:T109, T109)-1), "")</f>
        <v/>
      </c>
      <c r="P109" s="51" t="str" cm="1">
        <f t="array" ref="P109">IFERROR(INDEX($C$2:$C$1840,_xlfn.AGGREGATE(15,3,(($A$2:$A$1840=$N$3)/($A$2:$A$1840=$N$3)*ROW($A$2:$A$1840))-ROW($A$1), ROWS($M$3:M109))), "")</f>
        <v/>
      </c>
      <c r="Q109" s="41" t="str" cm="1">
        <f t="array" ref="Q109">IFERROR(INDEX($B$2:$B$1840,_xlfn.AGGREGATE(15,3,(($A$2:$A$1840=$N$3)/($A$2:$A$1840=$N$3)*ROW($A$2:$A$1840))-ROW($A$1), ROWS($M$3:M109))), "")</f>
        <v/>
      </c>
      <c r="R109" s="41" t="str" cm="1">
        <f t="array" ref="R109">IFERROR(INDEX($J$2:$J$1840,_xlfn.AGGREGATE(15,3,(($A$2:$A$1840=$N$3)/($A$2:$A$1840=$N$3)*ROW($A$2:$A$1840))-ROW($A$1), ROWS($M$3:M109))), "")</f>
        <v/>
      </c>
      <c r="S109" s="41" t="str" cm="1">
        <f t="array" ref="S109">IFERROR(INDEX($G$2:$G$1840,_xlfn.AGGREGATE(15,3,(($A$2:$A$1840=$N$3)/($A$2:$A$1840=$N$3)*ROW($A$2:$A$1840))-ROW($A$1), ROWS($M$3:M109))), "")</f>
        <v/>
      </c>
      <c r="T109" s="52" t="str">
        <f t="shared" si="1"/>
        <v/>
      </c>
    </row>
    <row r="110" spans="1:20" x14ac:dyDescent="0.45">
      <c r="A110" s="41" t="s">
        <v>2323</v>
      </c>
      <c r="B110" s="45" t="s">
        <v>2326</v>
      </c>
      <c r="C110" s="45" t="s">
        <v>2327</v>
      </c>
      <c r="D110" s="45"/>
      <c r="E110" s="41" t="s">
        <v>6153</v>
      </c>
      <c r="F110" s="41" t="s">
        <v>13</v>
      </c>
      <c r="G110" s="41">
        <v>243</v>
      </c>
      <c r="I110" s="65" t="s">
        <v>2075</v>
      </c>
      <c r="J110" s="41">
        <v>49</v>
      </c>
      <c r="K110" s="41">
        <v>78.400000000000006</v>
      </c>
      <c r="O110" s="53" t="str">
        <f>IFERROR((RANK(T110,$T$3:$T$191,0)+COUNTIF($T$3:T110, T110)-1), "")</f>
        <v/>
      </c>
      <c r="P110" s="51" t="str" cm="1">
        <f t="array" ref="P110">IFERROR(INDEX($C$2:$C$1840,_xlfn.AGGREGATE(15,3,(($A$2:$A$1840=$N$3)/($A$2:$A$1840=$N$3)*ROW($A$2:$A$1840))-ROW($A$1), ROWS($M$3:M110))), "")</f>
        <v/>
      </c>
      <c r="Q110" s="41" t="str" cm="1">
        <f t="array" ref="Q110">IFERROR(INDEX($B$2:$B$1840,_xlfn.AGGREGATE(15,3,(($A$2:$A$1840=$N$3)/($A$2:$A$1840=$N$3)*ROW($A$2:$A$1840))-ROW($A$1), ROWS($M$3:M110))), "")</f>
        <v/>
      </c>
      <c r="R110" s="41" t="str" cm="1">
        <f t="array" ref="R110">IFERROR(INDEX($J$2:$J$1840,_xlfn.AGGREGATE(15,3,(($A$2:$A$1840=$N$3)/($A$2:$A$1840=$N$3)*ROW($A$2:$A$1840))-ROW($A$1), ROWS($M$3:M110))), "")</f>
        <v/>
      </c>
      <c r="S110" s="41" t="str" cm="1">
        <f t="array" ref="S110">IFERROR(INDEX($G$2:$G$1840,_xlfn.AGGREGATE(15,3,(($A$2:$A$1840=$N$3)/($A$2:$A$1840=$N$3)*ROW($A$2:$A$1840))-ROW($A$1), ROWS($M$3:M110))), "")</f>
        <v/>
      </c>
      <c r="T110" s="52" t="str">
        <f t="shared" si="1"/>
        <v/>
      </c>
    </row>
    <row r="111" spans="1:20" x14ac:dyDescent="0.45">
      <c r="A111" s="41" t="s">
        <v>2323</v>
      </c>
      <c r="B111" s="45" t="s">
        <v>2328</v>
      </c>
      <c r="C111" s="45" t="s">
        <v>2329</v>
      </c>
      <c r="D111" s="45"/>
      <c r="E111" s="41" t="s">
        <v>6153</v>
      </c>
      <c r="F111" s="41" t="s">
        <v>13</v>
      </c>
      <c r="G111" s="41">
        <v>303</v>
      </c>
      <c r="I111" s="65" t="s">
        <v>2075</v>
      </c>
      <c r="J111" s="41">
        <v>59</v>
      </c>
      <c r="K111" s="41">
        <v>94.4</v>
      </c>
      <c r="O111" s="53" t="str">
        <f>IFERROR((RANK(T111,$T$3:$T$191,0)+COUNTIF($T$3:T111, T111)-1), "")</f>
        <v/>
      </c>
      <c r="P111" s="51" t="str" cm="1">
        <f t="array" ref="P111">IFERROR(INDEX($C$2:$C$1840,_xlfn.AGGREGATE(15,3,(($A$2:$A$1840=$N$3)/($A$2:$A$1840=$N$3)*ROW($A$2:$A$1840))-ROW($A$1), ROWS($M$3:M111))), "")</f>
        <v/>
      </c>
      <c r="Q111" s="41" t="str" cm="1">
        <f t="array" ref="Q111">IFERROR(INDEX($B$2:$B$1840,_xlfn.AGGREGATE(15,3,(($A$2:$A$1840=$N$3)/($A$2:$A$1840=$N$3)*ROW($A$2:$A$1840))-ROW($A$1), ROWS($M$3:M111))), "")</f>
        <v/>
      </c>
      <c r="R111" s="41" t="str" cm="1">
        <f t="array" ref="R111">IFERROR(INDEX($J$2:$J$1840,_xlfn.AGGREGATE(15,3,(($A$2:$A$1840=$N$3)/($A$2:$A$1840=$N$3)*ROW($A$2:$A$1840))-ROW($A$1), ROWS($M$3:M111))), "")</f>
        <v/>
      </c>
      <c r="S111" s="41" t="str" cm="1">
        <f t="array" ref="S111">IFERROR(INDEX($G$2:$G$1840,_xlfn.AGGREGATE(15,3,(($A$2:$A$1840=$N$3)/($A$2:$A$1840=$N$3)*ROW($A$2:$A$1840))-ROW($A$1), ROWS($M$3:M111))), "")</f>
        <v/>
      </c>
      <c r="T111" s="52" t="str">
        <f t="shared" si="1"/>
        <v/>
      </c>
    </row>
    <row r="112" spans="1:20" x14ac:dyDescent="0.45">
      <c r="A112" s="41" t="s">
        <v>2323</v>
      </c>
      <c r="B112" s="45" t="s">
        <v>2330</v>
      </c>
      <c r="C112" s="45" t="s">
        <v>2331</v>
      </c>
      <c r="D112" s="45"/>
      <c r="E112" s="41" t="s">
        <v>6153</v>
      </c>
      <c r="F112" s="41" t="s">
        <v>9</v>
      </c>
      <c r="G112" s="41">
        <v>377</v>
      </c>
      <c r="I112" s="65" t="s">
        <v>2075</v>
      </c>
      <c r="J112" s="41">
        <v>87</v>
      </c>
      <c r="K112" s="41">
        <v>139.20000000000002</v>
      </c>
      <c r="O112" s="53" t="str">
        <f>IFERROR((RANK(T112,$T$3:$T$191,0)+COUNTIF($T$3:T112, T112)-1), "")</f>
        <v/>
      </c>
      <c r="P112" s="51" t="str" cm="1">
        <f t="array" ref="P112">IFERROR(INDEX($C$2:$C$1840,_xlfn.AGGREGATE(15,3,(($A$2:$A$1840=$N$3)/($A$2:$A$1840=$N$3)*ROW($A$2:$A$1840))-ROW($A$1), ROWS($M$3:M112))), "")</f>
        <v/>
      </c>
      <c r="Q112" s="41" t="str" cm="1">
        <f t="array" ref="Q112">IFERROR(INDEX($B$2:$B$1840,_xlfn.AGGREGATE(15,3,(($A$2:$A$1840=$N$3)/($A$2:$A$1840=$N$3)*ROW($A$2:$A$1840))-ROW($A$1), ROWS($M$3:M112))), "")</f>
        <v/>
      </c>
      <c r="R112" s="41" t="str" cm="1">
        <f t="array" ref="R112">IFERROR(INDEX($J$2:$J$1840,_xlfn.AGGREGATE(15,3,(($A$2:$A$1840=$N$3)/($A$2:$A$1840=$N$3)*ROW($A$2:$A$1840))-ROW($A$1), ROWS($M$3:M112))), "")</f>
        <v/>
      </c>
      <c r="S112" s="41" t="str" cm="1">
        <f t="array" ref="S112">IFERROR(INDEX($G$2:$G$1840,_xlfn.AGGREGATE(15,3,(($A$2:$A$1840=$N$3)/($A$2:$A$1840=$N$3)*ROW($A$2:$A$1840))-ROW($A$1), ROWS($M$3:M112))), "")</f>
        <v/>
      </c>
      <c r="T112" s="52" t="str">
        <f t="shared" si="1"/>
        <v/>
      </c>
    </row>
    <row r="113" spans="1:20" x14ac:dyDescent="0.45">
      <c r="A113" s="41" t="s">
        <v>2323</v>
      </c>
      <c r="B113" s="45" t="s">
        <v>2332</v>
      </c>
      <c r="C113" s="45" t="s">
        <v>2333</v>
      </c>
      <c r="D113" s="45"/>
      <c r="E113" s="41" t="s">
        <v>6153</v>
      </c>
      <c r="F113" s="41" t="s">
        <v>9</v>
      </c>
      <c r="G113" s="41">
        <v>355</v>
      </c>
      <c r="I113" s="65" t="s">
        <v>2075</v>
      </c>
      <c r="J113" s="41">
        <v>111</v>
      </c>
      <c r="K113" s="41">
        <v>177.60000000000002</v>
      </c>
      <c r="O113" s="53" t="str">
        <f>IFERROR((RANK(T113,$T$3:$T$191,0)+COUNTIF($T$3:T113, T113)-1), "")</f>
        <v/>
      </c>
      <c r="P113" s="51" t="str" cm="1">
        <f t="array" ref="P113">IFERROR(INDEX($C$2:$C$1840,_xlfn.AGGREGATE(15,3,(($A$2:$A$1840=$N$3)/($A$2:$A$1840=$N$3)*ROW($A$2:$A$1840))-ROW($A$1), ROWS($M$3:M113))), "")</f>
        <v/>
      </c>
      <c r="Q113" s="41" t="str" cm="1">
        <f t="array" ref="Q113">IFERROR(INDEX($B$2:$B$1840,_xlfn.AGGREGATE(15,3,(($A$2:$A$1840=$N$3)/($A$2:$A$1840=$N$3)*ROW($A$2:$A$1840))-ROW($A$1), ROWS($M$3:M113))), "")</f>
        <v/>
      </c>
      <c r="R113" s="41" t="str" cm="1">
        <f t="array" ref="R113">IFERROR(INDEX($J$2:$J$1840,_xlfn.AGGREGATE(15,3,(($A$2:$A$1840=$N$3)/($A$2:$A$1840=$N$3)*ROW($A$2:$A$1840))-ROW($A$1), ROWS($M$3:M113))), "")</f>
        <v/>
      </c>
      <c r="S113" s="41" t="str" cm="1">
        <f t="array" ref="S113">IFERROR(INDEX($G$2:$G$1840,_xlfn.AGGREGATE(15,3,(($A$2:$A$1840=$N$3)/($A$2:$A$1840=$N$3)*ROW($A$2:$A$1840))-ROW($A$1), ROWS($M$3:M113))), "")</f>
        <v/>
      </c>
      <c r="T113" s="52" t="str">
        <f t="shared" si="1"/>
        <v/>
      </c>
    </row>
    <row r="114" spans="1:20" x14ac:dyDescent="0.45">
      <c r="A114" s="41" t="s">
        <v>2323</v>
      </c>
      <c r="B114" s="45" t="s">
        <v>2334</v>
      </c>
      <c r="C114" s="45" t="s">
        <v>2335</v>
      </c>
      <c r="D114" s="45"/>
      <c r="E114" s="41" t="s">
        <v>2336</v>
      </c>
      <c r="F114" s="41" t="s">
        <v>9</v>
      </c>
      <c r="G114" s="41">
        <v>595</v>
      </c>
      <c r="I114" s="65" t="s">
        <v>2081</v>
      </c>
      <c r="J114" s="41">
        <v>156</v>
      </c>
      <c r="K114" s="41">
        <v>249.60000000000002</v>
      </c>
      <c r="O114" s="53" t="str">
        <f>IFERROR((RANK(T114,$T$3:$T$191,0)+COUNTIF($T$3:T114, T114)-1), "")</f>
        <v/>
      </c>
      <c r="P114" s="51" t="str" cm="1">
        <f t="array" ref="P114">IFERROR(INDEX($C$2:$C$1840,_xlfn.AGGREGATE(15,3,(($A$2:$A$1840=$N$3)/($A$2:$A$1840=$N$3)*ROW($A$2:$A$1840))-ROW($A$1), ROWS($M$3:M114))), "")</f>
        <v/>
      </c>
      <c r="Q114" s="41" t="str" cm="1">
        <f t="array" ref="Q114">IFERROR(INDEX($B$2:$B$1840,_xlfn.AGGREGATE(15,3,(($A$2:$A$1840=$N$3)/($A$2:$A$1840=$N$3)*ROW($A$2:$A$1840))-ROW($A$1), ROWS($M$3:M114))), "")</f>
        <v/>
      </c>
      <c r="R114" s="41" t="str" cm="1">
        <f t="array" ref="R114">IFERROR(INDEX($J$2:$J$1840,_xlfn.AGGREGATE(15,3,(($A$2:$A$1840=$N$3)/($A$2:$A$1840=$N$3)*ROW($A$2:$A$1840))-ROW($A$1), ROWS($M$3:M114))), "")</f>
        <v/>
      </c>
      <c r="S114" s="41" t="str" cm="1">
        <f t="array" ref="S114">IFERROR(INDEX($G$2:$G$1840,_xlfn.AGGREGATE(15,3,(($A$2:$A$1840=$N$3)/($A$2:$A$1840=$N$3)*ROW($A$2:$A$1840))-ROW($A$1), ROWS($M$3:M114))), "")</f>
        <v/>
      </c>
      <c r="T114" s="52" t="str">
        <f t="shared" si="1"/>
        <v/>
      </c>
    </row>
    <row r="115" spans="1:20" x14ac:dyDescent="0.45">
      <c r="A115" s="41" t="s">
        <v>2323</v>
      </c>
      <c r="B115" s="45" t="s">
        <v>2337</v>
      </c>
      <c r="C115" s="45" t="s">
        <v>2338</v>
      </c>
      <c r="D115" s="45"/>
      <c r="E115" s="41" t="s">
        <v>2336</v>
      </c>
      <c r="F115" s="41" t="s">
        <v>13</v>
      </c>
      <c r="G115" s="41">
        <v>546</v>
      </c>
      <c r="I115" s="65" t="s">
        <v>2081</v>
      </c>
      <c r="J115" s="41">
        <v>89</v>
      </c>
      <c r="K115" s="41">
        <v>142.4</v>
      </c>
      <c r="O115" s="53" t="str">
        <f>IFERROR((RANK(T115,$T$3:$T$191,0)+COUNTIF($T$3:T115, T115)-1), "")</f>
        <v/>
      </c>
      <c r="P115" s="51" t="str" cm="1">
        <f t="array" ref="P115">IFERROR(INDEX($C$2:$C$1840,_xlfn.AGGREGATE(15,3,(($A$2:$A$1840=$N$3)/($A$2:$A$1840=$N$3)*ROW($A$2:$A$1840))-ROW($A$1), ROWS($M$3:M115))), "")</f>
        <v/>
      </c>
      <c r="Q115" s="41" t="str" cm="1">
        <f t="array" ref="Q115">IFERROR(INDEX($B$2:$B$1840,_xlfn.AGGREGATE(15,3,(($A$2:$A$1840=$N$3)/($A$2:$A$1840=$N$3)*ROW($A$2:$A$1840))-ROW($A$1), ROWS($M$3:M115))), "")</f>
        <v/>
      </c>
      <c r="R115" s="41" t="str" cm="1">
        <f t="array" ref="R115">IFERROR(INDEX($J$2:$J$1840,_xlfn.AGGREGATE(15,3,(($A$2:$A$1840=$N$3)/($A$2:$A$1840=$N$3)*ROW($A$2:$A$1840))-ROW($A$1), ROWS($M$3:M115))), "")</f>
        <v/>
      </c>
      <c r="S115" s="41" t="str" cm="1">
        <f t="array" ref="S115">IFERROR(INDEX($G$2:$G$1840,_xlfn.AGGREGATE(15,3,(($A$2:$A$1840=$N$3)/($A$2:$A$1840=$N$3)*ROW($A$2:$A$1840))-ROW($A$1), ROWS($M$3:M115))), "")</f>
        <v/>
      </c>
      <c r="T115" s="52" t="str">
        <f t="shared" si="1"/>
        <v/>
      </c>
    </row>
    <row r="116" spans="1:20" x14ac:dyDescent="0.45">
      <c r="A116" s="41" t="s">
        <v>2323</v>
      </c>
      <c r="B116" s="45" t="s">
        <v>2339</v>
      </c>
      <c r="C116" s="45" t="s">
        <v>2340</v>
      </c>
      <c r="D116" s="45"/>
      <c r="E116" s="41" t="s">
        <v>6158</v>
      </c>
      <c r="F116" s="41" t="s">
        <v>13</v>
      </c>
      <c r="G116" s="41">
        <v>1617</v>
      </c>
      <c r="I116" s="65" t="s">
        <v>2228</v>
      </c>
      <c r="J116" s="41">
        <v>311</v>
      </c>
      <c r="K116" s="41">
        <v>432</v>
      </c>
      <c r="O116" s="53" t="str">
        <f>IFERROR((RANK(T116,$T$3:$T$191,0)+COUNTIF($T$3:T116, T116)-1), "")</f>
        <v/>
      </c>
      <c r="P116" s="51" t="str" cm="1">
        <f t="array" ref="P116">IFERROR(INDEX($C$2:$C$1840,_xlfn.AGGREGATE(15,3,(($A$2:$A$1840=$N$3)/($A$2:$A$1840=$N$3)*ROW($A$2:$A$1840))-ROW($A$1), ROWS($M$3:M116))), "")</f>
        <v/>
      </c>
      <c r="Q116" s="41" t="str" cm="1">
        <f t="array" ref="Q116">IFERROR(INDEX($B$2:$B$1840,_xlfn.AGGREGATE(15,3,(($A$2:$A$1840=$N$3)/($A$2:$A$1840=$N$3)*ROW($A$2:$A$1840))-ROW($A$1), ROWS($M$3:M116))), "")</f>
        <v/>
      </c>
      <c r="R116" s="41" t="str" cm="1">
        <f t="array" ref="R116">IFERROR(INDEX($J$2:$J$1840,_xlfn.AGGREGATE(15,3,(($A$2:$A$1840=$N$3)/($A$2:$A$1840=$N$3)*ROW($A$2:$A$1840))-ROW($A$1), ROWS($M$3:M116))), "")</f>
        <v/>
      </c>
      <c r="S116" s="41" t="str" cm="1">
        <f t="array" ref="S116">IFERROR(INDEX($G$2:$G$1840,_xlfn.AGGREGATE(15,3,(($A$2:$A$1840=$N$3)/($A$2:$A$1840=$N$3)*ROW($A$2:$A$1840))-ROW($A$1), ROWS($M$3:M116))), "")</f>
        <v/>
      </c>
      <c r="T116" s="52" t="str">
        <f t="shared" si="1"/>
        <v/>
      </c>
    </row>
    <row r="117" spans="1:20" x14ac:dyDescent="0.45">
      <c r="A117" s="41" t="s">
        <v>2341</v>
      </c>
      <c r="B117" s="45" t="s">
        <v>2342</v>
      </c>
      <c r="C117" s="45" t="s">
        <v>2343</v>
      </c>
      <c r="D117" s="45"/>
      <c r="E117" s="41" t="s">
        <v>2344</v>
      </c>
      <c r="F117" s="41" t="s">
        <v>7</v>
      </c>
      <c r="G117" s="41">
        <v>199</v>
      </c>
      <c r="I117" s="65" t="s">
        <v>2075</v>
      </c>
      <c r="J117" s="41">
        <v>153</v>
      </c>
      <c r="K117" s="41">
        <v>182.4</v>
      </c>
      <c r="O117" s="53" t="str">
        <f>IFERROR((RANK(T117,$T$3:$T$191,0)+COUNTIF($T$3:T117, T117)-1), "")</f>
        <v/>
      </c>
      <c r="P117" s="51" t="str" cm="1">
        <f t="array" ref="P117">IFERROR(INDEX($C$2:$C$1840,_xlfn.AGGREGATE(15,3,(($A$2:$A$1840=$N$3)/($A$2:$A$1840=$N$3)*ROW($A$2:$A$1840))-ROW($A$1), ROWS($M$3:M117))), "")</f>
        <v/>
      </c>
      <c r="Q117" s="41" t="str" cm="1">
        <f t="array" ref="Q117">IFERROR(INDEX($B$2:$B$1840,_xlfn.AGGREGATE(15,3,(($A$2:$A$1840=$N$3)/($A$2:$A$1840=$N$3)*ROW($A$2:$A$1840))-ROW($A$1), ROWS($M$3:M117))), "")</f>
        <v/>
      </c>
      <c r="R117" s="41" t="str" cm="1">
        <f t="array" ref="R117">IFERROR(INDEX($J$2:$J$1840,_xlfn.AGGREGATE(15,3,(($A$2:$A$1840=$N$3)/($A$2:$A$1840=$N$3)*ROW($A$2:$A$1840))-ROW($A$1), ROWS($M$3:M117))), "")</f>
        <v/>
      </c>
      <c r="S117" s="41" t="str" cm="1">
        <f t="array" ref="S117">IFERROR(INDEX($G$2:$G$1840,_xlfn.AGGREGATE(15,3,(($A$2:$A$1840=$N$3)/($A$2:$A$1840=$N$3)*ROW($A$2:$A$1840))-ROW($A$1), ROWS($M$3:M117))), "")</f>
        <v/>
      </c>
      <c r="T117" s="52" t="str">
        <f t="shared" si="1"/>
        <v/>
      </c>
    </row>
    <row r="118" spans="1:20" x14ac:dyDescent="0.45">
      <c r="A118" s="41" t="s">
        <v>2341</v>
      </c>
      <c r="B118" s="45" t="s">
        <v>2345</v>
      </c>
      <c r="C118" s="45" t="s">
        <v>2346</v>
      </c>
      <c r="D118" s="45"/>
      <c r="E118" s="41" t="s">
        <v>2347</v>
      </c>
      <c r="F118" s="41" t="s">
        <v>7</v>
      </c>
      <c r="G118" s="41">
        <v>147</v>
      </c>
      <c r="I118" s="65" t="s">
        <v>2071</v>
      </c>
      <c r="J118" s="41">
        <v>70</v>
      </c>
      <c r="K118" s="41">
        <v>64</v>
      </c>
      <c r="O118" s="53" t="str">
        <f>IFERROR((RANK(T118,$T$3:$T$191,0)+COUNTIF($T$3:T118, T118)-1), "")</f>
        <v/>
      </c>
      <c r="P118" s="51" t="str" cm="1">
        <f t="array" ref="P118">IFERROR(INDEX($C$2:$C$1840,_xlfn.AGGREGATE(15,3,(($A$2:$A$1840=$N$3)/($A$2:$A$1840=$N$3)*ROW($A$2:$A$1840))-ROW($A$1), ROWS($M$3:M118))), "")</f>
        <v/>
      </c>
      <c r="Q118" s="41" t="str" cm="1">
        <f t="array" ref="Q118">IFERROR(INDEX($B$2:$B$1840,_xlfn.AGGREGATE(15,3,(($A$2:$A$1840=$N$3)/($A$2:$A$1840=$N$3)*ROW($A$2:$A$1840))-ROW($A$1), ROWS($M$3:M118))), "")</f>
        <v/>
      </c>
      <c r="R118" s="41" t="str" cm="1">
        <f t="array" ref="R118">IFERROR(INDEX($J$2:$J$1840,_xlfn.AGGREGATE(15,3,(($A$2:$A$1840=$N$3)/($A$2:$A$1840=$N$3)*ROW($A$2:$A$1840))-ROW($A$1), ROWS($M$3:M118))), "")</f>
        <v/>
      </c>
      <c r="S118" s="41" t="str" cm="1">
        <f t="array" ref="S118">IFERROR(INDEX($G$2:$G$1840,_xlfn.AGGREGATE(15,3,(($A$2:$A$1840=$N$3)/($A$2:$A$1840=$N$3)*ROW($A$2:$A$1840))-ROW($A$1), ROWS($M$3:M118))), "")</f>
        <v/>
      </c>
      <c r="T118" s="52" t="str">
        <f t="shared" si="1"/>
        <v/>
      </c>
    </row>
    <row r="119" spans="1:20" x14ac:dyDescent="0.45">
      <c r="A119" s="41" t="s">
        <v>2341</v>
      </c>
      <c r="B119" s="45" t="s">
        <v>2348</v>
      </c>
      <c r="C119" s="45" t="s">
        <v>2349</v>
      </c>
      <c r="D119" s="45"/>
      <c r="E119" s="41" t="s">
        <v>6159</v>
      </c>
      <c r="F119" s="41" t="s">
        <v>7</v>
      </c>
      <c r="G119" s="41">
        <v>124</v>
      </c>
      <c r="I119" s="65" t="s">
        <v>2284</v>
      </c>
      <c r="J119" s="41">
        <v>74</v>
      </c>
      <c r="K119" s="41">
        <v>118.4</v>
      </c>
      <c r="O119" s="53" t="str">
        <f>IFERROR((RANK(T119,$T$3:$T$191,0)+COUNTIF($T$3:T119, T119)-1), "")</f>
        <v/>
      </c>
      <c r="P119" s="51" t="str" cm="1">
        <f t="array" ref="P119">IFERROR(INDEX($C$2:$C$1840,_xlfn.AGGREGATE(15,3,(($A$2:$A$1840=$N$3)/($A$2:$A$1840=$N$3)*ROW($A$2:$A$1840))-ROW($A$1), ROWS($M$3:M119))), "")</f>
        <v/>
      </c>
      <c r="Q119" s="41" t="str" cm="1">
        <f t="array" ref="Q119">IFERROR(INDEX($B$2:$B$1840,_xlfn.AGGREGATE(15,3,(($A$2:$A$1840=$N$3)/($A$2:$A$1840=$N$3)*ROW($A$2:$A$1840))-ROW($A$1), ROWS($M$3:M119))), "")</f>
        <v/>
      </c>
      <c r="R119" s="41" t="str" cm="1">
        <f t="array" ref="R119">IFERROR(INDEX($J$2:$J$1840,_xlfn.AGGREGATE(15,3,(($A$2:$A$1840=$N$3)/($A$2:$A$1840=$N$3)*ROW($A$2:$A$1840))-ROW($A$1), ROWS($M$3:M119))), "")</f>
        <v/>
      </c>
      <c r="S119" s="41" t="str" cm="1">
        <f t="array" ref="S119">IFERROR(INDEX($G$2:$G$1840,_xlfn.AGGREGATE(15,3,(($A$2:$A$1840=$N$3)/($A$2:$A$1840=$N$3)*ROW($A$2:$A$1840))-ROW($A$1), ROWS($M$3:M119))), "")</f>
        <v/>
      </c>
      <c r="T119" s="52" t="str">
        <f t="shared" si="1"/>
        <v/>
      </c>
    </row>
    <row r="120" spans="1:20" x14ac:dyDescent="0.45">
      <c r="A120" s="41" t="s">
        <v>2341</v>
      </c>
      <c r="B120" s="45" t="s">
        <v>6160</v>
      </c>
      <c r="C120" s="45" t="s">
        <v>2350</v>
      </c>
      <c r="D120" s="45"/>
      <c r="E120" s="41" t="s">
        <v>2347</v>
      </c>
      <c r="F120" s="41" t="s">
        <v>7</v>
      </c>
      <c r="G120" s="41">
        <v>93</v>
      </c>
      <c r="I120" s="65" t="s">
        <v>2071</v>
      </c>
      <c r="J120" s="41">
        <v>65</v>
      </c>
      <c r="K120" s="41">
        <v>64</v>
      </c>
      <c r="O120" s="53" t="str">
        <f>IFERROR((RANK(T120,$T$3:$T$191,0)+COUNTIF($T$3:T120, T120)-1), "")</f>
        <v/>
      </c>
      <c r="P120" s="51" t="str" cm="1">
        <f t="array" ref="P120">IFERROR(INDEX($C$2:$C$1840,_xlfn.AGGREGATE(15,3,(($A$2:$A$1840=$N$3)/($A$2:$A$1840=$N$3)*ROW($A$2:$A$1840))-ROW($A$1), ROWS($M$3:M120))), "")</f>
        <v/>
      </c>
      <c r="Q120" s="41" t="str" cm="1">
        <f t="array" ref="Q120">IFERROR(INDEX($B$2:$B$1840,_xlfn.AGGREGATE(15,3,(($A$2:$A$1840=$N$3)/($A$2:$A$1840=$N$3)*ROW($A$2:$A$1840))-ROW($A$1), ROWS($M$3:M120))), "")</f>
        <v/>
      </c>
      <c r="R120" s="41" t="str" cm="1">
        <f t="array" ref="R120">IFERROR(INDEX($J$2:$J$1840,_xlfn.AGGREGATE(15,3,(($A$2:$A$1840=$N$3)/($A$2:$A$1840=$N$3)*ROW($A$2:$A$1840))-ROW($A$1), ROWS($M$3:M120))), "")</f>
        <v/>
      </c>
      <c r="S120" s="41" t="str" cm="1">
        <f t="array" ref="S120">IFERROR(INDEX($G$2:$G$1840,_xlfn.AGGREGATE(15,3,(($A$2:$A$1840=$N$3)/($A$2:$A$1840=$N$3)*ROW($A$2:$A$1840))-ROW($A$1), ROWS($M$3:M120))), "")</f>
        <v/>
      </c>
      <c r="T120" s="52" t="str">
        <f t="shared" si="1"/>
        <v/>
      </c>
    </row>
    <row r="121" spans="1:20" x14ac:dyDescent="0.45">
      <c r="A121" s="41" t="s">
        <v>2341</v>
      </c>
      <c r="B121" s="45" t="s">
        <v>2351</v>
      </c>
      <c r="C121" s="45" t="s">
        <v>2352</v>
      </c>
      <c r="D121" s="45"/>
      <c r="E121" s="41" t="s">
        <v>2344</v>
      </c>
      <c r="F121" s="41" t="s">
        <v>7</v>
      </c>
      <c r="G121" s="41">
        <v>178</v>
      </c>
      <c r="I121" s="65" t="s">
        <v>2075</v>
      </c>
      <c r="J121" s="41">
        <v>126</v>
      </c>
      <c r="K121" s="41">
        <v>152</v>
      </c>
      <c r="O121" s="53" t="str">
        <f>IFERROR((RANK(T121,$T$3:$T$191,0)+COUNTIF($T$3:T121, T121)-1), "")</f>
        <v/>
      </c>
      <c r="P121" s="51" t="str" cm="1">
        <f t="array" ref="P121">IFERROR(INDEX($C$2:$C$1840,_xlfn.AGGREGATE(15,3,(($A$2:$A$1840=$N$3)/($A$2:$A$1840=$N$3)*ROW($A$2:$A$1840))-ROW($A$1), ROWS($M$3:M121))), "")</f>
        <v/>
      </c>
      <c r="Q121" s="41" t="str" cm="1">
        <f t="array" ref="Q121">IFERROR(INDEX($B$2:$B$1840,_xlfn.AGGREGATE(15,3,(($A$2:$A$1840=$N$3)/($A$2:$A$1840=$N$3)*ROW($A$2:$A$1840))-ROW($A$1), ROWS($M$3:M121))), "")</f>
        <v/>
      </c>
      <c r="R121" s="41" t="str" cm="1">
        <f t="array" ref="R121">IFERROR(INDEX($J$2:$J$1840,_xlfn.AGGREGATE(15,3,(($A$2:$A$1840=$N$3)/($A$2:$A$1840=$N$3)*ROW($A$2:$A$1840))-ROW($A$1), ROWS($M$3:M121))), "")</f>
        <v/>
      </c>
      <c r="S121" s="41" t="str" cm="1">
        <f t="array" ref="S121">IFERROR(INDEX($G$2:$G$1840,_xlfn.AGGREGATE(15,3,(($A$2:$A$1840=$N$3)/($A$2:$A$1840=$N$3)*ROW($A$2:$A$1840))-ROW($A$1), ROWS($M$3:M121))), "")</f>
        <v/>
      </c>
      <c r="T121" s="52" t="str">
        <f t="shared" si="1"/>
        <v/>
      </c>
    </row>
    <row r="122" spans="1:20" x14ac:dyDescent="0.45">
      <c r="A122" s="41" t="s">
        <v>2341</v>
      </c>
      <c r="B122" s="45" t="s">
        <v>2353</v>
      </c>
      <c r="C122" s="45" t="s">
        <v>2354</v>
      </c>
      <c r="D122" s="45"/>
      <c r="E122" s="41" t="s">
        <v>2347</v>
      </c>
      <c r="F122" s="41" t="s">
        <v>7</v>
      </c>
      <c r="G122" s="41">
        <v>189</v>
      </c>
      <c r="I122" s="65" t="s">
        <v>2071</v>
      </c>
      <c r="J122" s="41">
        <v>108</v>
      </c>
      <c r="K122" s="41">
        <v>104</v>
      </c>
      <c r="O122" s="53" t="str">
        <f>IFERROR((RANK(T122,$T$3:$T$191,0)+COUNTIF($T$3:T122, T122)-1), "")</f>
        <v/>
      </c>
      <c r="P122" s="51" t="str" cm="1">
        <f t="array" ref="P122">IFERROR(INDEX($C$2:$C$1840,_xlfn.AGGREGATE(15,3,(($A$2:$A$1840=$N$3)/($A$2:$A$1840=$N$3)*ROW($A$2:$A$1840))-ROW($A$1), ROWS($M$3:M122))), "")</f>
        <v/>
      </c>
      <c r="Q122" s="41" t="str" cm="1">
        <f t="array" ref="Q122">IFERROR(INDEX($B$2:$B$1840,_xlfn.AGGREGATE(15,3,(($A$2:$A$1840=$N$3)/($A$2:$A$1840=$N$3)*ROW($A$2:$A$1840))-ROW($A$1), ROWS($M$3:M122))), "")</f>
        <v/>
      </c>
      <c r="R122" s="41" t="str" cm="1">
        <f t="array" ref="R122">IFERROR(INDEX($J$2:$J$1840,_xlfn.AGGREGATE(15,3,(($A$2:$A$1840=$N$3)/($A$2:$A$1840=$N$3)*ROW($A$2:$A$1840))-ROW($A$1), ROWS($M$3:M122))), "")</f>
        <v/>
      </c>
      <c r="S122" s="41" t="str" cm="1">
        <f t="array" ref="S122">IFERROR(INDEX($G$2:$G$1840,_xlfn.AGGREGATE(15,3,(($A$2:$A$1840=$N$3)/($A$2:$A$1840=$N$3)*ROW($A$2:$A$1840))-ROW($A$1), ROWS($M$3:M122))), "")</f>
        <v/>
      </c>
      <c r="T122" s="52" t="str">
        <f t="shared" si="1"/>
        <v/>
      </c>
    </row>
    <row r="123" spans="1:20" x14ac:dyDescent="0.45">
      <c r="A123" s="41" t="s">
        <v>2341</v>
      </c>
      <c r="B123" s="45" t="s">
        <v>2355</v>
      </c>
      <c r="C123" s="45" t="s">
        <v>2356</v>
      </c>
      <c r="D123" s="45"/>
      <c r="E123" s="41" t="s">
        <v>2347</v>
      </c>
      <c r="F123" s="41" t="s">
        <v>7</v>
      </c>
      <c r="G123" s="41">
        <v>187</v>
      </c>
      <c r="I123" s="65" t="s">
        <v>2071</v>
      </c>
      <c r="J123" s="41">
        <v>142</v>
      </c>
      <c r="K123" s="41">
        <v>160</v>
      </c>
      <c r="O123" s="53" t="str">
        <f>IFERROR((RANK(T123,$T$3:$T$191,0)+COUNTIF($T$3:T123, T123)-1), "")</f>
        <v/>
      </c>
      <c r="P123" s="51" t="str" cm="1">
        <f t="array" ref="P123">IFERROR(INDEX($C$2:$C$1840,_xlfn.AGGREGATE(15,3,(($A$2:$A$1840=$N$3)/($A$2:$A$1840=$N$3)*ROW($A$2:$A$1840))-ROW($A$1), ROWS($M$3:M123))), "")</f>
        <v/>
      </c>
      <c r="Q123" s="41" t="str" cm="1">
        <f t="array" ref="Q123">IFERROR(INDEX($B$2:$B$1840,_xlfn.AGGREGATE(15,3,(($A$2:$A$1840=$N$3)/($A$2:$A$1840=$N$3)*ROW($A$2:$A$1840))-ROW($A$1), ROWS($M$3:M123))), "")</f>
        <v/>
      </c>
      <c r="R123" s="41" t="str" cm="1">
        <f t="array" ref="R123">IFERROR(INDEX($J$2:$J$1840,_xlfn.AGGREGATE(15,3,(($A$2:$A$1840=$N$3)/($A$2:$A$1840=$N$3)*ROW($A$2:$A$1840))-ROW($A$1), ROWS($M$3:M123))), "")</f>
        <v/>
      </c>
      <c r="S123" s="41" t="str" cm="1">
        <f t="array" ref="S123">IFERROR(INDEX($G$2:$G$1840,_xlfn.AGGREGATE(15,3,(($A$2:$A$1840=$N$3)/($A$2:$A$1840=$N$3)*ROW($A$2:$A$1840))-ROW($A$1), ROWS($M$3:M123))), "")</f>
        <v/>
      </c>
      <c r="T123" s="52" t="str">
        <f t="shared" si="1"/>
        <v/>
      </c>
    </row>
    <row r="124" spans="1:20" x14ac:dyDescent="0.45">
      <c r="A124" s="41" t="s">
        <v>2341</v>
      </c>
      <c r="B124" s="45" t="s">
        <v>2357</v>
      </c>
      <c r="C124" s="45" t="s">
        <v>2358</v>
      </c>
      <c r="D124" s="45"/>
      <c r="E124" s="41" t="s">
        <v>2359</v>
      </c>
      <c r="F124" s="41" t="s">
        <v>7</v>
      </c>
      <c r="G124" s="41">
        <v>286</v>
      </c>
      <c r="I124" s="65" t="s">
        <v>2284</v>
      </c>
      <c r="J124" s="41">
        <v>115</v>
      </c>
      <c r="K124" s="41">
        <v>166.4</v>
      </c>
      <c r="O124" s="53" t="str">
        <f>IFERROR((RANK(T124,$T$3:$T$191,0)+COUNTIF($T$3:T124, T124)-1), "")</f>
        <v/>
      </c>
      <c r="P124" s="51" t="str" cm="1">
        <f t="array" ref="P124">IFERROR(INDEX($C$2:$C$1840,_xlfn.AGGREGATE(15,3,(($A$2:$A$1840=$N$3)/($A$2:$A$1840=$N$3)*ROW($A$2:$A$1840))-ROW($A$1), ROWS($M$3:M124))), "")</f>
        <v/>
      </c>
      <c r="Q124" s="41" t="str" cm="1">
        <f t="array" ref="Q124">IFERROR(INDEX($B$2:$B$1840,_xlfn.AGGREGATE(15,3,(($A$2:$A$1840=$N$3)/($A$2:$A$1840=$N$3)*ROW($A$2:$A$1840))-ROW($A$1), ROWS($M$3:M124))), "")</f>
        <v/>
      </c>
      <c r="R124" s="41" t="str" cm="1">
        <f t="array" ref="R124">IFERROR(INDEX($J$2:$J$1840,_xlfn.AGGREGATE(15,3,(($A$2:$A$1840=$N$3)/($A$2:$A$1840=$N$3)*ROW($A$2:$A$1840))-ROW($A$1), ROWS($M$3:M124))), "")</f>
        <v/>
      </c>
      <c r="S124" s="41" t="str" cm="1">
        <f t="array" ref="S124">IFERROR(INDEX($G$2:$G$1840,_xlfn.AGGREGATE(15,3,(($A$2:$A$1840=$N$3)/($A$2:$A$1840=$N$3)*ROW($A$2:$A$1840))-ROW($A$1), ROWS($M$3:M124))), "")</f>
        <v/>
      </c>
      <c r="T124" s="52" t="str">
        <f t="shared" si="1"/>
        <v/>
      </c>
    </row>
    <row r="125" spans="1:20" x14ac:dyDescent="0.45">
      <c r="A125" s="41" t="s">
        <v>2341</v>
      </c>
      <c r="B125" s="45" t="s">
        <v>2360</v>
      </c>
      <c r="C125" s="45" t="s">
        <v>2361</v>
      </c>
      <c r="D125" s="45"/>
      <c r="E125" s="41" t="s">
        <v>2359</v>
      </c>
      <c r="F125" s="41" t="s">
        <v>7</v>
      </c>
      <c r="G125" s="41">
        <v>431</v>
      </c>
      <c r="I125" s="65" t="s">
        <v>2284</v>
      </c>
      <c r="J125" s="41">
        <v>355</v>
      </c>
      <c r="K125" s="41">
        <v>534.4</v>
      </c>
      <c r="O125" s="53" t="str">
        <f>IFERROR((RANK(T125,$T$3:$T$191,0)+COUNTIF($T$3:T125, T125)-1), "")</f>
        <v/>
      </c>
      <c r="P125" s="51" t="str" cm="1">
        <f t="array" ref="P125">IFERROR(INDEX($C$2:$C$1840,_xlfn.AGGREGATE(15,3,(($A$2:$A$1840=$N$3)/($A$2:$A$1840=$N$3)*ROW($A$2:$A$1840))-ROW($A$1), ROWS($M$3:M125))), "")</f>
        <v/>
      </c>
      <c r="Q125" s="41" t="str" cm="1">
        <f t="array" ref="Q125">IFERROR(INDEX($B$2:$B$1840,_xlfn.AGGREGATE(15,3,(($A$2:$A$1840=$N$3)/($A$2:$A$1840=$N$3)*ROW($A$2:$A$1840))-ROW($A$1), ROWS($M$3:M125))), "")</f>
        <v/>
      </c>
      <c r="R125" s="41" t="str" cm="1">
        <f t="array" ref="R125">IFERROR(INDEX($J$2:$J$1840,_xlfn.AGGREGATE(15,3,(($A$2:$A$1840=$N$3)/($A$2:$A$1840=$N$3)*ROW($A$2:$A$1840))-ROW($A$1), ROWS($M$3:M125))), "")</f>
        <v/>
      </c>
      <c r="S125" s="41" t="str" cm="1">
        <f t="array" ref="S125">IFERROR(INDEX($G$2:$G$1840,_xlfn.AGGREGATE(15,3,(($A$2:$A$1840=$N$3)/($A$2:$A$1840=$N$3)*ROW($A$2:$A$1840))-ROW($A$1), ROWS($M$3:M125))), "")</f>
        <v/>
      </c>
      <c r="T125" s="52" t="str">
        <f t="shared" si="1"/>
        <v/>
      </c>
    </row>
    <row r="126" spans="1:20" x14ac:dyDescent="0.45">
      <c r="A126" s="41" t="s">
        <v>2341</v>
      </c>
      <c r="B126" s="45" t="s">
        <v>2362</v>
      </c>
      <c r="C126" s="45" t="s">
        <v>2363</v>
      </c>
      <c r="D126" s="45"/>
      <c r="E126" s="41" t="s">
        <v>2344</v>
      </c>
      <c r="F126" s="41" t="s">
        <v>7</v>
      </c>
      <c r="G126" s="41">
        <v>163</v>
      </c>
      <c r="I126" s="65" t="s">
        <v>2075</v>
      </c>
      <c r="J126" s="41">
        <v>135</v>
      </c>
      <c r="K126" s="41">
        <v>176</v>
      </c>
      <c r="O126" s="53" t="str">
        <f>IFERROR((RANK(T126,$T$3:$T$191,0)+COUNTIF($T$3:T126, T126)-1), "")</f>
        <v/>
      </c>
      <c r="P126" s="51" t="str" cm="1">
        <f t="array" ref="P126">IFERROR(INDEX($C$2:$C$1840,_xlfn.AGGREGATE(15,3,(($A$2:$A$1840=$N$3)/($A$2:$A$1840=$N$3)*ROW($A$2:$A$1840))-ROW($A$1), ROWS($M$3:M126))), "")</f>
        <v/>
      </c>
      <c r="Q126" s="41" t="str" cm="1">
        <f t="array" ref="Q126">IFERROR(INDEX($B$2:$B$1840,_xlfn.AGGREGATE(15,3,(($A$2:$A$1840=$N$3)/($A$2:$A$1840=$N$3)*ROW($A$2:$A$1840))-ROW($A$1), ROWS($M$3:M126))), "")</f>
        <v/>
      </c>
      <c r="R126" s="41" t="str" cm="1">
        <f t="array" ref="R126">IFERROR(INDEX($J$2:$J$1840,_xlfn.AGGREGATE(15,3,(($A$2:$A$1840=$N$3)/($A$2:$A$1840=$N$3)*ROW($A$2:$A$1840))-ROW($A$1), ROWS($M$3:M126))), "")</f>
        <v/>
      </c>
      <c r="S126" s="41" t="str" cm="1">
        <f t="array" ref="S126">IFERROR(INDEX($G$2:$G$1840,_xlfn.AGGREGATE(15,3,(($A$2:$A$1840=$N$3)/($A$2:$A$1840=$N$3)*ROW($A$2:$A$1840))-ROW($A$1), ROWS($M$3:M126))), "")</f>
        <v/>
      </c>
      <c r="T126" s="52" t="str">
        <f t="shared" si="1"/>
        <v/>
      </c>
    </row>
    <row r="127" spans="1:20" x14ac:dyDescent="0.45">
      <c r="A127" s="41" t="s">
        <v>2341</v>
      </c>
      <c r="B127" s="45" t="s">
        <v>2364</v>
      </c>
      <c r="C127" s="45" t="s">
        <v>2365</v>
      </c>
      <c r="D127" s="45"/>
      <c r="E127" s="41" t="s">
        <v>2215</v>
      </c>
      <c r="F127" s="41" t="s">
        <v>7</v>
      </c>
      <c r="G127" s="41">
        <v>131</v>
      </c>
      <c r="I127" s="65" t="s">
        <v>2071</v>
      </c>
      <c r="J127" s="41">
        <v>112</v>
      </c>
      <c r="K127" s="41">
        <v>144</v>
      </c>
      <c r="O127" s="53" t="str">
        <f>IFERROR((RANK(T127,$T$3:$T$191,0)+COUNTIF($T$3:T127, T127)-1), "")</f>
        <v/>
      </c>
      <c r="P127" s="51" t="str" cm="1">
        <f t="array" ref="P127">IFERROR(INDEX($C$2:$C$1840,_xlfn.AGGREGATE(15,3,(($A$2:$A$1840=$N$3)/($A$2:$A$1840=$N$3)*ROW($A$2:$A$1840))-ROW($A$1), ROWS($M$3:M127))), "")</f>
        <v/>
      </c>
      <c r="Q127" s="41" t="str" cm="1">
        <f t="array" ref="Q127">IFERROR(INDEX($B$2:$B$1840,_xlfn.AGGREGATE(15,3,(($A$2:$A$1840=$N$3)/($A$2:$A$1840=$N$3)*ROW($A$2:$A$1840))-ROW($A$1), ROWS($M$3:M127))), "")</f>
        <v/>
      </c>
      <c r="R127" s="41" t="str" cm="1">
        <f t="array" ref="R127">IFERROR(INDEX($J$2:$J$1840,_xlfn.AGGREGATE(15,3,(($A$2:$A$1840=$N$3)/($A$2:$A$1840=$N$3)*ROW($A$2:$A$1840))-ROW($A$1), ROWS($M$3:M127))), "")</f>
        <v/>
      </c>
      <c r="S127" s="41" t="str" cm="1">
        <f t="array" ref="S127">IFERROR(INDEX($G$2:$G$1840,_xlfn.AGGREGATE(15,3,(($A$2:$A$1840=$N$3)/($A$2:$A$1840=$N$3)*ROW($A$2:$A$1840))-ROW($A$1), ROWS($M$3:M127))), "")</f>
        <v/>
      </c>
      <c r="T127" s="52" t="str">
        <f t="shared" si="1"/>
        <v/>
      </c>
    </row>
    <row r="128" spans="1:20" x14ac:dyDescent="0.45">
      <c r="A128" s="41" t="s">
        <v>2341</v>
      </c>
      <c r="B128" s="45" t="s">
        <v>2366</v>
      </c>
      <c r="C128" s="45" t="s">
        <v>2367</v>
      </c>
      <c r="D128" s="45"/>
      <c r="E128" s="41" t="s">
        <v>2089</v>
      </c>
      <c r="F128" s="41" t="s">
        <v>7</v>
      </c>
      <c r="G128" s="41">
        <v>416</v>
      </c>
      <c r="I128" s="65" t="s">
        <v>2075</v>
      </c>
      <c r="J128" s="41">
        <v>309</v>
      </c>
      <c r="K128" s="41">
        <v>388.8</v>
      </c>
      <c r="O128" s="53" t="str">
        <f>IFERROR((RANK(T128,$T$3:$T$191,0)+COUNTIF($T$3:T128, T128)-1), "")</f>
        <v/>
      </c>
      <c r="P128" s="51" t="str" cm="1">
        <f t="array" ref="P128">IFERROR(INDEX($C$2:$C$1840,_xlfn.AGGREGATE(15,3,(($A$2:$A$1840=$N$3)/($A$2:$A$1840=$N$3)*ROW($A$2:$A$1840))-ROW($A$1), ROWS($M$3:M128))), "")</f>
        <v/>
      </c>
      <c r="Q128" s="41" t="str" cm="1">
        <f t="array" ref="Q128">IFERROR(INDEX($B$2:$B$1840,_xlfn.AGGREGATE(15,3,(($A$2:$A$1840=$N$3)/($A$2:$A$1840=$N$3)*ROW($A$2:$A$1840))-ROW($A$1), ROWS($M$3:M128))), "")</f>
        <v/>
      </c>
      <c r="R128" s="41" t="str" cm="1">
        <f t="array" ref="R128">IFERROR(INDEX($J$2:$J$1840,_xlfn.AGGREGATE(15,3,(($A$2:$A$1840=$N$3)/($A$2:$A$1840=$N$3)*ROW($A$2:$A$1840))-ROW($A$1), ROWS($M$3:M128))), "")</f>
        <v/>
      </c>
      <c r="S128" s="41" t="str" cm="1">
        <f t="array" ref="S128">IFERROR(INDEX($G$2:$G$1840,_xlfn.AGGREGATE(15,3,(($A$2:$A$1840=$N$3)/($A$2:$A$1840=$N$3)*ROW($A$2:$A$1840))-ROW($A$1), ROWS($M$3:M128))), "")</f>
        <v/>
      </c>
      <c r="T128" s="52" t="str">
        <f t="shared" si="1"/>
        <v/>
      </c>
    </row>
    <row r="129" spans="1:20" x14ac:dyDescent="0.45">
      <c r="A129" s="41" t="s">
        <v>2341</v>
      </c>
      <c r="B129" s="45" t="s">
        <v>2368</v>
      </c>
      <c r="C129" s="45" t="s">
        <v>2369</v>
      </c>
      <c r="D129" s="45"/>
      <c r="E129" s="41" t="s">
        <v>2359</v>
      </c>
      <c r="F129" s="41" t="s">
        <v>7</v>
      </c>
      <c r="G129" s="41">
        <v>914</v>
      </c>
      <c r="I129" s="65" t="s">
        <v>2284</v>
      </c>
      <c r="J129" s="41">
        <v>458</v>
      </c>
      <c r="K129" s="41">
        <v>683.2</v>
      </c>
      <c r="O129" s="53" t="str">
        <f>IFERROR((RANK(T129,$T$3:$T$191,0)+COUNTIF($T$3:T129, T129)-1), "")</f>
        <v/>
      </c>
      <c r="P129" s="51" t="str" cm="1">
        <f t="array" ref="P129">IFERROR(INDEX($C$2:$C$1840,_xlfn.AGGREGATE(15,3,(($A$2:$A$1840=$N$3)/($A$2:$A$1840=$N$3)*ROW($A$2:$A$1840))-ROW($A$1), ROWS($M$3:M129))), "")</f>
        <v/>
      </c>
      <c r="Q129" s="41" t="str" cm="1">
        <f t="array" ref="Q129">IFERROR(INDEX($B$2:$B$1840,_xlfn.AGGREGATE(15,3,(($A$2:$A$1840=$N$3)/($A$2:$A$1840=$N$3)*ROW($A$2:$A$1840))-ROW($A$1), ROWS($M$3:M129))), "")</f>
        <v/>
      </c>
      <c r="R129" s="41" t="str" cm="1">
        <f t="array" ref="R129">IFERROR(INDEX($J$2:$J$1840,_xlfn.AGGREGATE(15,3,(($A$2:$A$1840=$N$3)/($A$2:$A$1840=$N$3)*ROW($A$2:$A$1840))-ROW($A$1), ROWS($M$3:M129))), "")</f>
        <v/>
      </c>
      <c r="S129" s="41" t="str" cm="1">
        <f t="array" ref="S129">IFERROR(INDEX($G$2:$G$1840,_xlfn.AGGREGATE(15,3,(($A$2:$A$1840=$N$3)/($A$2:$A$1840=$N$3)*ROW($A$2:$A$1840))-ROW($A$1), ROWS($M$3:M129))), "")</f>
        <v/>
      </c>
      <c r="T129" s="52" t="str">
        <f t="shared" si="1"/>
        <v/>
      </c>
    </row>
    <row r="130" spans="1:20" x14ac:dyDescent="0.45">
      <c r="A130" s="41" t="s">
        <v>2341</v>
      </c>
      <c r="B130" s="45" t="s">
        <v>2370</v>
      </c>
      <c r="C130" s="45" t="s">
        <v>2371</v>
      </c>
      <c r="D130" s="45"/>
      <c r="E130" s="41" t="s">
        <v>2215</v>
      </c>
      <c r="F130" s="41" t="s">
        <v>7</v>
      </c>
      <c r="G130" s="41">
        <v>277</v>
      </c>
      <c r="I130" s="65" t="s">
        <v>2071</v>
      </c>
      <c r="J130" s="41">
        <v>125</v>
      </c>
      <c r="K130" s="41">
        <v>184</v>
      </c>
      <c r="O130" s="53" t="str">
        <f>IFERROR((RANK(T130,$T$3:$T$191,0)+COUNTIF($T$3:T130, T130)-1), "")</f>
        <v/>
      </c>
      <c r="P130" s="51" t="str" cm="1">
        <f t="array" ref="P130">IFERROR(INDEX($C$2:$C$1840,_xlfn.AGGREGATE(15,3,(($A$2:$A$1840=$N$3)/($A$2:$A$1840=$N$3)*ROW($A$2:$A$1840))-ROW($A$1), ROWS($M$3:M130))), "")</f>
        <v/>
      </c>
      <c r="Q130" s="41" t="str" cm="1">
        <f t="array" ref="Q130">IFERROR(INDEX($B$2:$B$1840,_xlfn.AGGREGATE(15,3,(($A$2:$A$1840=$N$3)/($A$2:$A$1840=$N$3)*ROW($A$2:$A$1840))-ROW($A$1), ROWS($M$3:M130))), "")</f>
        <v/>
      </c>
      <c r="R130" s="41" t="str" cm="1">
        <f t="array" ref="R130">IFERROR(INDEX($J$2:$J$1840,_xlfn.AGGREGATE(15,3,(($A$2:$A$1840=$N$3)/($A$2:$A$1840=$N$3)*ROW($A$2:$A$1840))-ROW($A$1), ROWS($M$3:M130))), "")</f>
        <v/>
      </c>
      <c r="S130" s="41" t="str" cm="1">
        <f t="array" ref="S130">IFERROR(INDEX($G$2:$G$1840,_xlfn.AGGREGATE(15,3,(($A$2:$A$1840=$N$3)/($A$2:$A$1840=$N$3)*ROW($A$2:$A$1840))-ROW($A$1), ROWS($M$3:M130))), "")</f>
        <v/>
      </c>
      <c r="T130" s="52" t="str">
        <f t="shared" si="1"/>
        <v/>
      </c>
    </row>
    <row r="131" spans="1:20" x14ac:dyDescent="0.45">
      <c r="A131" s="41" t="s">
        <v>2341</v>
      </c>
      <c r="B131" s="45" t="s">
        <v>2372</v>
      </c>
      <c r="C131" s="45" t="s">
        <v>2373</v>
      </c>
      <c r="D131" s="45"/>
      <c r="E131" s="41" t="s">
        <v>2227</v>
      </c>
      <c r="F131" s="41" t="s">
        <v>7</v>
      </c>
      <c r="G131" s="41">
        <v>27</v>
      </c>
      <c r="I131" s="65" t="s">
        <v>2228</v>
      </c>
      <c r="J131" s="41">
        <v>22</v>
      </c>
      <c r="K131" s="41">
        <v>19.200000000000003</v>
      </c>
      <c r="O131" s="53" t="str">
        <f>IFERROR((RANK(T131,$T$3:$T$191,0)+COUNTIF($T$3:T131, T131)-1), "")</f>
        <v/>
      </c>
      <c r="P131" s="51" t="str" cm="1">
        <f t="array" ref="P131">IFERROR(INDEX($C$2:$C$1840,_xlfn.AGGREGATE(15,3,(($A$2:$A$1840=$N$3)/($A$2:$A$1840=$N$3)*ROW($A$2:$A$1840))-ROW($A$1), ROWS($M$3:M131))), "")</f>
        <v/>
      </c>
      <c r="Q131" s="41" t="str" cm="1">
        <f t="array" ref="Q131">IFERROR(INDEX($B$2:$B$1840,_xlfn.AGGREGATE(15,3,(($A$2:$A$1840=$N$3)/($A$2:$A$1840=$N$3)*ROW($A$2:$A$1840))-ROW($A$1), ROWS($M$3:M131))), "")</f>
        <v/>
      </c>
      <c r="R131" s="41" t="str" cm="1">
        <f t="array" ref="R131">IFERROR(INDEX($J$2:$J$1840,_xlfn.AGGREGATE(15,3,(($A$2:$A$1840=$N$3)/($A$2:$A$1840=$N$3)*ROW($A$2:$A$1840))-ROW($A$1), ROWS($M$3:M131))), "")</f>
        <v/>
      </c>
      <c r="S131" s="41" t="str" cm="1">
        <f t="array" ref="S131">IFERROR(INDEX($G$2:$G$1840,_xlfn.AGGREGATE(15,3,(($A$2:$A$1840=$N$3)/($A$2:$A$1840=$N$3)*ROW($A$2:$A$1840))-ROW($A$1), ROWS($M$3:M131))), "")</f>
        <v/>
      </c>
      <c r="T131" s="52" t="str">
        <f t="shared" ref="T131:T194" si="2">IFERROR(R131/S131, "")</f>
        <v/>
      </c>
    </row>
    <row r="132" spans="1:20" x14ac:dyDescent="0.45">
      <c r="A132" s="41" t="s">
        <v>2341</v>
      </c>
      <c r="B132" s="45" t="s">
        <v>2374</v>
      </c>
      <c r="C132" s="45" t="s">
        <v>2375</v>
      </c>
      <c r="D132" s="45"/>
      <c r="E132" s="41" t="s">
        <v>2376</v>
      </c>
      <c r="F132" s="41" t="s">
        <v>7</v>
      </c>
      <c r="G132" s="41">
        <v>492</v>
      </c>
      <c r="I132" s="65" t="s">
        <v>2075</v>
      </c>
      <c r="J132" s="41">
        <v>298</v>
      </c>
      <c r="K132" s="41">
        <v>428.8</v>
      </c>
      <c r="O132" s="53" t="str">
        <f>IFERROR((RANK(T132,$T$3:$T$191,0)+COUNTIF($T$3:T132, T132)-1), "")</f>
        <v/>
      </c>
      <c r="P132" s="51" t="str" cm="1">
        <f t="array" ref="P132">IFERROR(INDEX($C$2:$C$1840,_xlfn.AGGREGATE(15,3,(($A$2:$A$1840=$N$3)/($A$2:$A$1840=$N$3)*ROW($A$2:$A$1840))-ROW($A$1), ROWS($M$3:M132))), "")</f>
        <v/>
      </c>
      <c r="Q132" s="41" t="str" cm="1">
        <f t="array" ref="Q132">IFERROR(INDEX($B$2:$B$1840,_xlfn.AGGREGATE(15,3,(($A$2:$A$1840=$N$3)/($A$2:$A$1840=$N$3)*ROW($A$2:$A$1840))-ROW($A$1), ROWS($M$3:M132))), "")</f>
        <v/>
      </c>
      <c r="R132" s="41" t="str" cm="1">
        <f t="array" ref="R132">IFERROR(INDEX($J$2:$J$1840,_xlfn.AGGREGATE(15,3,(($A$2:$A$1840=$N$3)/($A$2:$A$1840=$N$3)*ROW($A$2:$A$1840))-ROW($A$1), ROWS($M$3:M132))), "")</f>
        <v/>
      </c>
      <c r="S132" s="41" t="str" cm="1">
        <f t="array" ref="S132">IFERROR(INDEX($G$2:$G$1840,_xlfn.AGGREGATE(15,3,(($A$2:$A$1840=$N$3)/($A$2:$A$1840=$N$3)*ROW($A$2:$A$1840))-ROW($A$1), ROWS($M$3:M132))), "")</f>
        <v/>
      </c>
      <c r="T132" s="52" t="str">
        <f t="shared" si="2"/>
        <v/>
      </c>
    </row>
    <row r="133" spans="1:20" x14ac:dyDescent="0.45">
      <c r="A133" s="41" t="s">
        <v>2341</v>
      </c>
      <c r="B133" s="45" t="s">
        <v>2377</v>
      </c>
      <c r="C133" s="45" t="s">
        <v>2378</v>
      </c>
      <c r="D133" s="45"/>
      <c r="E133" s="41" t="s">
        <v>2376</v>
      </c>
      <c r="F133" s="41" t="s">
        <v>7</v>
      </c>
      <c r="G133" s="41">
        <v>330</v>
      </c>
      <c r="I133" s="65" t="s">
        <v>2075</v>
      </c>
      <c r="J133" s="41">
        <v>278</v>
      </c>
      <c r="K133" s="41">
        <v>419.20000000000005</v>
      </c>
      <c r="O133" s="53" t="str">
        <f>IFERROR((RANK(T133,$T$3:$T$191,0)+COUNTIF($T$3:T133, T133)-1), "")</f>
        <v/>
      </c>
      <c r="P133" s="51" t="str" cm="1">
        <f t="array" ref="P133">IFERROR(INDEX($C$2:$C$1840,_xlfn.AGGREGATE(15,3,(($A$2:$A$1840=$N$3)/($A$2:$A$1840=$N$3)*ROW($A$2:$A$1840))-ROW($A$1), ROWS($M$3:M133))), "")</f>
        <v/>
      </c>
      <c r="Q133" s="41" t="str" cm="1">
        <f t="array" ref="Q133">IFERROR(INDEX($B$2:$B$1840,_xlfn.AGGREGATE(15,3,(($A$2:$A$1840=$N$3)/($A$2:$A$1840=$N$3)*ROW($A$2:$A$1840))-ROW($A$1), ROWS($M$3:M133))), "")</f>
        <v/>
      </c>
      <c r="R133" s="41" t="str" cm="1">
        <f t="array" ref="R133">IFERROR(INDEX($J$2:$J$1840,_xlfn.AGGREGATE(15,3,(($A$2:$A$1840=$N$3)/($A$2:$A$1840=$N$3)*ROW($A$2:$A$1840))-ROW($A$1), ROWS($M$3:M133))), "")</f>
        <v/>
      </c>
      <c r="S133" s="41" t="str" cm="1">
        <f t="array" ref="S133">IFERROR(INDEX($G$2:$G$1840,_xlfn.AGGREGATE(15,3,(($A$2:$A$1840=$N$3)/($A$2:$A$1840=$N$3)*ROW($A$2:$A$1840))-ROW($A$1), ROWS($M$3:M133))), "")</f>
        <v/>
      </c>
      <c r="T133" s="52" t="str">
        <f t="shared" si="2"/>
        <v/>
      </c>
    </row>
    <row r="134" spans="1:20" x14ac:dyDescent="0.45">
      <c r="A134" s="41" t="s">
        <v>2341</v>
      </c>
      <c r="B134" s="45" t="s">
        <v>2379</v>
      </c>
      <c r="C134" s="45" t="s">
        <v>2380</v>
      </c>
      <c r="D134" s="45"/>
      <c r="E134" s="41" t="s">
        <v>2124</v>
      </c>
      <c r="F134" s="41" t="s">
        <v>7</v>
      </c>
      <c r="G134" s="41">
        <v>267</v>
      </c>
      <c r="I134" s="65" t="s">
        <v>2075</v>
      </c>
      <c r="J134" s="41">
        <v>175</v>
      </c>
      <c r="K134" s="41">
        <v>251.20000000000002</v>
      </c>
      <c r="O134" s="53" t="str">
        <f>IFERROR((RANK(T134,$T$3:$T$191,0)+COUNTIF($T$3:T134, T134)-1), "")</f>
        <v/>
      </c>
      <c r="P134" s="51" t="str" cm="1">
        <f t="array" ref="P134">IFERROR(INDEX($C$2:$C$1840,_xlfn.AGGREGATE(15,3,(($A$2:$A$1840=$N$3)/($A$2:$A$1840=$N$3)*ROW($A$2:$A$1840))-ROW($A$1), ROWS($M$3:M134))), "")</f>
        <v/>
      </c>
      <c r="Q134" s="41" t="str" cm="1">
        <f t="array" ref="Q134">IFERROR(INDEX($B$2:$B$1840,_xlfn.AGGREGATE(15,3,(($A$2:$A$1840=$N$3)/($A$2:$A$1840=$N$3)*ROW($A$2:$A$1840))-ROW($A$1), ROWS($M$3:M134))), "")</f>
        <v/>
      </c>
      <c r="R134" s="41" t="str" cm="1">
        <f t="array" ref="R134">IFERROR(INDEX($J$2:$J$1840,_xlfn.AGGREGATE(15,3,(($A$2:$A$1840=$N$3)/($A$2:$A$1840=$N$3)*ROW($A$2:$A$1840))-ROW($A$1), ROWS($M$3:M134))), "")</f>
        <v/>
      </c>
      <c r="S134" s="41" t="str" cm="1">
        <f t="array" ref="S134">IFERROR(INDEX($G$2:$G$1840,_xlfn.AGGREGATE(15,3,(($A$2:$A$1840=$N$3)/($A$2:$A$1840=$N$3)*ROW($A$2:$A$1840))-ROW($A$1), ROWS($M$3:M134))), "")</f>
        <v/>
      </c>
      <c r="T134" s="52" t="str">
        <f t="shared" si="2"/>
        <v/>
      </c>
    </row>
    <row r="135" spans="1:20" x14ac:dyDescent="0.45">
      <c r="A135" s="41" t="s">
        <v>2341</v>
      </c>
      <c r="B135" s="45" t="s">
        <v>2381</v>
      </c>
      <c r="C135" s="45" t="s">
        <v>2382</v>
      </c>
      <c r="D135" s="45"/>
      <c r="E135" s="41" t="s">
        <v>2124</v>
      </c>
      <c r="F135" s="41" t="s">
        <v>7</v>
      </c>
      <c r="G135" s="41">
        <v>113</v>
      </c>
      <c r="I135" s="65" t="s">
        <v>2075</v>
      </c>
      <c r="J135" s="41">
        <v>45</v>
      </c>
      <c r="K135" s="41">
        <v>56</v>
      </c>
      <c r="O135" s="53" t="str">
        <f>IFERROR((RANK(T135,$T$3:$T$191,0)+COUNTIF($T$3:T135, T135)-1), "")</f>
        <v/>
      </c>
      <c r="P135" s="51" t="str" cm="1">
        <f t="array" ref="P135">IFERROR(INDEX($C$2:$C$1840,_xlfn.AGGREGATE(15,3,(($A$2:$A$1840=$N$3)/($A$2:$A$1840=$N$3)*ROW($A$2:$A$1840))-ROW($A$1), ROWS($M$3:M135))), "")</f>
        <v/>
      </c>
      <c r="Q135" s="41" t="str" cm="1">
        <f t="array" ref="Q135">IFERROR(INDEX($B$2:$B$1840,_xlfn.AGGREGATE(15,3,(($A$2:$A$1840=$N$3)/($A$2:$A$1840=$N$3)*ROW($A$2:$A$1840))-ROW($A$1), ROWS($M$3:M135))), "")</f>
        <v/>
      </c>
      <c r="R135" s="41" t="str" cm="1">
        <f t="array" ref="R135">IFERROR(INDEX($J$2:$J$1840,_xlfn.AGGREGATE(15,3,(($A$2:$A$1840=$N$3)/($A$2:$A$1840=$N$3)*ROW($A$2:$A$1840))-ROW($A$1), ROWS($M$3:M135))), "")</f>
        <v/>
      </c>
      <c r="S135" s="41" t="str" cm="1">
        <f t="array" ref="S135">IFERROR(INDEX($G$2:$G$1840,_xlfn.AGGREGATE(15,3,(($A$2:$A$1840=$N$3)/($A$2:$A$1840=$N$3)*ROW($A$2:$A$1840))-ROW($A$1), ROWS($M$3:M135))), "")</f>
        <v/>
      </c>
      <c r="T135" s="52" t="str">
        <f t="shared" si="2"/>
        <v/>
      </c>
    </row>
    <row r="136" spans="1:20" x14ac:dyDescent="0.45">
      <c r="A136" s="41" t="s">
        <v>2341</v>
      </c>
      <c r="B136" s="45" t="s">
        <v>2383</v>
      </c>
      <c r="C136" s="45" t="s">
        <v>2384</v>
      </c>
      <c r="D136" s="45"/>
      <c r="E136" s="41" t="s">
        <v>2376</v>
      </c>
      <c r="F136" s="41" t="s">
        <v>7</v>
      </c>
      <c r="G136" s="41">
        <v>358</v>
      </c>
      <c r="I136" s="65" t="s">
        <v>2075</v>
      </c>
      <c r="J136" s="41">
        <v>317</v>
      </c>
      <c r="K136" s="41">
        <v>451.20000000000005</v>
      </c>
      <c r="O136" s="53" t="str">
        <f>IFERROR((RANK(T136,$T$3:$T$191,0)+COUNTIF($T$3:T136, T136)-1), "")</f>
        <v/>
      </c>
      <c r="P136" s="51" t="str" cm="1">
        <f t="array" ref="P136">IFERROR(INDEX($C$2:$C$1840,_xlfn.AGGREGATE(15,3,(($A$2:$A$1840=$N$3)/($A$2:$A$1840=$N$3)*ROW($A$2:$A$1840))-ROW($A$1), ROWS($M$3:M136))), "")</f>
        <v/>
      </c>
      <c r="Q136" s="41" t="str" cm="1">
        <f t="array" ref="Q136">IFERROR(INDEX($B$2:$B$1840,_xlfn.AGGREGATE(15,3,(($A$2:$A$1840=$N$3)/($A$2:$A$1840=$N$3)*ROW($A$2:$A$1840))-ROW($A$1), ROWS($M$3:M136))), "")</f>
        <v/>
      </c>
      <c r="R136" s="41" t="str" cm="1">
        <f t="array" ref="R136">IFERROR(INDEX($J$2:$J$1840,_xlfn.AGGREGATE(15,3,(($A$2:$A$1840=$N$3)/($A$2:$A$1840=$N$3)*ROW($A$2:$A$1840))-ROW($A$1), ROWS($M$3:M136))), "")</f>
        <v/>
      </c>
      <c r="S136" s="41" t="str" cm="1">
        <f t="array" ref="S136">IFERROR(INDEX($G$2:$G$1840,_xlfn.AGGREGATE(15,3,(($A$2:$A$1840=$N$3)/($A$2:$A$1840=$N$3)*ROW($A$2:$A$1840))-ROW($A$1), ROWS($M$3:M136))), "")</f>
        <v/>
      </c>
      <c r="T136" s="52" t="str">
        <f t="shared" si="2"/>
        <v/>
      </c>
    </row>
    <row r="137" spans="1:20" x14ac:dyDescent="0.45">
      <c r="A137" s="41" t="s">
        <v>2341</v>
      </c>
      <c r="B137" s="45" t="s">
        <v>2385</v>
      </c>
      <c r="C137" s="45" t="s">
        <v>2386</v>
      </c>
      <c r="D137" s="45"/>
      <c r="E137" s="41" t="s">
        <v>2387</v>
      </c>
      <c r="F137" s="41" t="s">
        <v>7</v>
      </c>
      <c r="G137" s="41">
        <v>574</v>
      </c>
      <c r="I137" s="65" t="s">
        <v>2228</v>
      </c>
      <c r="J137" s="41">
        <v>435</v>
      </c>
      <c r="K137" s="41">
        <v>696</v>
      </c>
      <c r="O137" s="53" t="str">
        <f>IFERROR((RANK(T137,$T$3:$T$191,0)+COUNTIF($T$3:T137, T137)-1), "")</f>
        <v/>
      </c>
      <c r="P137" s="51" t="str" cm="1">
        <f t="array" ref="P137">IFERROR(INDEX($C$2:$C$1840,_xlfn.AGGREGATE(15,3,(($A$2:$A$1840=$N$3)/($A$2:$A$1840=$N$3)*ROW($A$2:$A$1840))-ROW($A$1), ROWS($M$3:M137))), "")</f>
        <v/>
      </c>
      <c r="Q137" s="41" t="str" cm="1">
        <f t="array" ref="Q137">IFERROR(INDEX($B$2:$B$1840,_xlfn.AGGREGATE(15,3,(($A$2:$A$1840=$N$3)/($A$2:$A$1840=$N$3)*ROW($A$2:$A$1840))-ROW($A$1), ROWS($M$3:M137))), "")</f>
        <v/>
      </c>
      <c r="R137" s="41" t="str" cm="1">
        <f t="array" ref="R137">IFERROR(INDEX($J$2:$J$1840,_xlfn.AGGREGATE(15,3,(($A$2:$A$1840=$N$3)/($A$2:$A$1840=$N$3)*ROW($A$2:$A$1840))-ROW($A$1), ROWS($M$3:M137))), "")</f>
        <v/>
      </c>
      <c r="S137" s="41" t="str" cm="1">
        <f t="array" ref="S137">IFERROR(INDEX($G$2:$G$1840,_xlfn.AGGREGATE(15,3,(($A$2:$A$1840=$N$3)/($A$2:$A$1840=$N$3)*ROW($A$2:$A$1840))-ROW($A$1), ROWS($M$3:M137))), "")</f>
        <v/>
      </c>
      <c r="T137" s="52" t="str">
        <f t="shared" si="2"/>
        <v/>
      </c>
    </row>
    <row r="138" spans="1:20" x14ac:dyDescent="0.45">
      <c r="A138" s="41" t="s">
        <v>2341</v>
      </c>
      <c r="B138" s="45" t="s">
        <v>2388</v>
      </c>
      <c r="C138" s="45" t="s">
        <v>2389</v>
      </c>
      <c r="D138" s="45"/>
      <c r="E138" s="41" t="s">
        <v>2359</v>
      </c>
      <c r="F138" s="41" t="s">
        <v>7</v>
      </c>
      <c r="G138" s="41">
        <v>397</v>
      </c>
      <c r="I138" s="65" t="s">
        <v>2284</v>
      </c>
      <c r="J138" s="41">
        <v>225</v>
      </c>
      <c r="K138" s="41">
        <v>339.20000000000005</v>
      </c>
      <c r="O138" s="53" t="str">
        <f>IFERROR((RANK(T138,$T$3:$T$191,0)+COUNTIF($T$3:T138, T138)-1), "")</f>
        <v/>
      </c>
      <c r="P138" s="51" t="str" cm="1">
        <f t="array" ref="P138">IFERROR(INDEX($C$2:$C$1840,_xlfn.AGGREGATE(15,3,(($A$2:$A$1840=$N$3)/($A$2:$A$1840=$N$3)*ROW($A$2:$A$1840))-ROW($A$1), ROWS($M$3:M138))), "")</f>
        <v/>
      </c>
      <c r="Q138" s="41" t="str" cm="1">
        <f t="array" ref="Q138">IFERROR(INDEX($B$2:$B$1840,_xlfn.AGGREGATE(15,3,(($A$2:$A$1840=$N$3)/($A$2:$A$1840=$N$3)*ROW($A$2:$A$1840))-ROW($A$1), ROWS($M$3:M138))), "")</f>
        <v/>
      </c>
      <c r="R138" s="41" t="str" cm="1">
        <f t="array" ref="R138">IFERROR(INDEX($J$2:$J$1840,_xlfn.AGGREGATE(15,3,(($A$2:$A$1840=$N$3)/($A$2:$A$1840=$N$3)*ROW($A$2:$A$1840))-ROW($A$1), ROWS($M$3:M138))), "")</f>
        <v/>
      </c>
      <c r="S138" s="41" t="str" cm="1">
        <f t="array" ref="S138">IFERROR(INDEX($G$2:$G$1840,_xlfn.AGGREGATE(15,3,(($A$2:$A$1840=$N$3)/($A$2:$A$1840=$N$3)*ROW($A$2:$A$1840))-ROW($A$1), ROWS($M$3:M138))), "")</f>
        <v/>
      </c>
      <c r="T138" s="52" t="str">
        <f t="shared" si="2"/>
        <v/>
      </c>
    </row>
    <row r="139" spans="1:20" x14ac:dyDescent="0.45">
      <c r="A139" s="41" t="s">
        <v>2341</v>
      </c>
      <c r="B139" s="45" t="s">
        <v>2390</v>
      </c>
      <c r="C139" s="45" t="s">
        <v>2391</v>
      </c>
      <c r="D139" s="45"/>
      <c r="E139" s="41" t="s">
        <v>2359</v>
      </c>
      <c r="F139" s="41" t="s">
        <v>7</v>
      </c>
      <c r="G139" s="41">
        <v>754</v>
      </c>
      <c r="I139" s="65" t="s">
        <v>2284</v>
      </c>
      <c r="J139" s="41">
        <v>536</v>
      </c>
      <c r="K139" s="41">
        <v>835.2</v>
      </c>
      <c r="O139" s="53" t="str">
        <f>IFERROR((RANK(T139,$T$3:$T$191,0)+COUNTIF($T$3:T139, T139)-1), "")</f>
        <v/>
      </c>
      <c r="P139" s="51" t="str" cm="1">
        <f t="array" ref="P139">IFERROR(INDEX($C$2:$C$1840,_xlfn.AGGREGATE(15,3,(($A$2:$A$1840=$N$3)/($A$2:$A$1840=$N$3)*ROW($A$2:$A$1840))-ROW($A$1), ROWS($M$3:M139))), "")</f>
        <v/>
      </c>
      <c r="Q139" s="41" t="str" cm="1">
        <f t="array" ref="Q139">IFERROR(INDEX($B$2:$B$1840,_xlfn.AGGREGATE(15,3,(($A$2:$A$1840=$N$3)/($A$2:$A$1840=$N$3)*ROW($A$2:$A$1840))-ROW($A$1), ROWS($M$3:M139))), "")</f>
        <v/>
      </c>
      <c r="R139" s="41" t="str" cm="1">
        <f t="array" ref="R139">IFERROR(INDEX($J$2:$J$1840,_xlfn.AGGREGATE(15,3,(($A$2:$A$1840=$N$3)/($A$2:$A$1840=$N$3)*ROW($A$2:$A$1840))-ROW($A$1), ROWS($M$3:M139))), "")</f>
        <v/>
      </c>
      <c r="S139" s="41" t="str" cm="1">
        <f t="array" ref="S139">IFERROR(INDEX($G$2:$G$1840,_xlfn.AGGREGATE(15,3,(($A$2:$A$1840=$N$3)/($A$2:$A$1840=$N$3)*ROW($A$2:$A$1840))-ROW($A$1), ROWS($M$3:M139))), "")</f>
        <v/>
      </c>
      <c r="T139" s="52" t="str">
        <f t="shared" si="2"/>
        <v/>
      </c>
    </row>
    <row r="140" spans="1:20" x14ac:dyDescent="0.45">
      <c r="A140" s="41" t="s">
        <v>2341</v>
      </c>
      <c r="B140" s="45" t="s">
        <v>2392</v>
      </c>
      <c r="C140" s="45" t="s">
        <v>2393</v>
      </c>
      <c r="D140" s="45"/>
      <c r="E140" s="41" t="s">
        <v>2124</v>
      </c>
      <c r="F140" s="41" t="s">
        <v>7</v>
      </c>
      <c r="G140" s="41">
        <v>275</v>
      </c>
      <c r="I140" s="65" t="s">
        <v>2075</v>
      </c>
      <c r="J140" s="41">
        <v>197</v>
      </c>
      <c r="K140" s="41">
        <v>300.8</v>
      </c>
      <c r="O140" s="53" t="str">
        <f>IFERROR((RANK(T140,$T$3:$T$191,0)+COUNTIF($T$3:T140, T140)-1), "")</f>
        <v/>
      </c>
      <c r="P140" s="51" t="str" cm="1">
        <f t="array" ref="P140">IFERROR(INDEX($C$2:$C$1840,_xlfn.AGGREGATE(15,3,(($A$2:$A$1840=$N$3)/($A$2:$A$1840=$N$3)*ROW($A$2:$A$1840))-ROW($A$1), ROWS($M$3:M140))), "")</f>
        <v/>
      </c>
      <c r="Q140" s="41" t="str" cm="1">
        <f t="array" ref="Q140">IFERROR(INDEX($B$2:$B$1840,_xlfn.AGGREGATE(15,3,(($A$2:$A$1840=$N$3)/($A$2:$A$1840=$N$3)*ROW($A$2:$A$1840))-ROW($A$1), ROWS($M$3:M140))), "")</f>
        <v/>
      </c>
      <c r="R140" s="41" t="str" cm="1">
        <f t="array" ref="R140">IFERROR(INDEX($J$2:$J$1840,_xlfn.AGGREGATE(15,3,(($A$2:$A$1840=$N$3)/($A$2:$A$1840=$N$3)*ROW($A$2:$A$1840))-ROW($A$1), ROWS($M$3:M140))), "")</f>
        <v/>
      </c>
      <c r="S140" s="41" t="str" cm="1">
        <f t="array" ref="S140">IFERROR(INDEX($G$2:$G$1840,_xlfn.AGGREGATE(15,3,(($A$2:$A$1840=$N$3)/($A$2:$A$1840=$N$3)*ROW($A$2:$A$1840))-ROW($A$1), ROWS($M$3:M140))), "")</f>
        <v/>
      </c>
      <c r="T140" s="52" t="str">
        <f t="shared" si="2"/>
        <v/>
      </c>
    </row>
    <row r="141" spans="1:20" x14ac:dyDescent="0.45">
      <c r="A141" s="41" t="s">
        <v>2341</v>
      </c>
      <c r="B141" s="45" t="s">
        <v>2394</v>
      </c>
      <c r="C141" s="45" t="s">
        <v>2395</v>
      </c>
      <c r="D141" s="45"/>
      <c r="E141" s="41" t="s">
        <v>2359</v>
      </c>
      <c r="F141" s="41" t="s">
        <v>7</v>
      </c>
      <c r="G141" s="41">
        <v>786</v>
      </c>
      <c r="I141" s="65" t="s">
        <v>2284</v>
      </c>
      <c r="J141" s="41">
        <v>177</v>
      </c>
      <c r="K141" s="41">
        <v>273.60000000000002</v>
      </c>
      <c r="O141" s="53" t="str">
        <f>IFERROR((RANK(T141,$T$3:$T$191,0)+COUNTIF($T$3:T141, T141)-1), "")</f>
        <v/>
      </c>
      <c r="P141" s="51" t="str" cm="1">
        <f t="array" ref="P141">IFERROR(INDEX($C$2:$C$1840,_xlfn.AGGREGATE(15,3,(($A$2:$A$1840=$N$3)/($A$2:$A$1840=$N$3)*ROW($A$2:$A$1840))-ROW($A$1), ROWS($M$3:M141))), "")</f>
        <v/>
      </c>
      <c r="Q141" s="41" t="str" cm="1">
        <f t="array" ref="Q141">IFERROR(INDEX($B$2:$B$1840,_xlfn.AGGREGATE(15,3,(($A$2:$A$1840=$N$3)/($A$2:$A$1840=$N$3)*ROW($A$2:$A$1840))-ROW($A$1), ROWS($M$3:M141))), "")</f>
        <v/>
      </c>
      <c r="R141" s="41" t="str" cm="1">
        <f t="array" ref="R141">IFERROR(INDEX($J$2:$J$1840,_xlfn.AGGREGATE(15,3,(($A$2:$A$1840=$N$3)/($A$2:$A$1840=$N$3)*ROW($A$2:$A$1840))-ROW($A$1), ROWS($M$3:M141))), "")</f>
        <v/>
      </c>
      <c r="S141" s="41" t="str" cm="1">
        <f t="array" ref="S141">IFERROR(INDEX($G$2:$G$1840,_xlfn.AGGREGATE(15,3,(($A$2:$A$1840=$N$3)/($A$2:$A$1840=$N$3)*ROW($A$2:$A$1840))-ROW($A$1), ROWS($M$3:M141))), "")</f>
        <v/>
      </c>
      <c r="T141" s="52" t="str">
        <f t="shared" si="2"/>
        <v/>
      </c>
    </row>
    <row r="142" spans="1:20" x14ac:dyDescent="0.45">
      <c r="A142" s="41" t="s">
        <v>2341</v>
      </c>
      <c r="B142" s="45" t="s">
        <v>2396</v>
      </c>
      <c r="C142" s="45" t="s">
        <v>2397</v>
      </c>
      <c r="D142" s="45"/>
      <c r="E142" s="41" t="s">
        <v>2376</v>
      </c>
      <c r="F142" s="41" t="s">
        <v>7</v>
      </c>
      <c r="G142" s="41">
        <v>275</v>
      </c>
      <c r="I142" s="65" t="s">
        <v>2075</v>
      </c>
      <c r="J142" s="41">
        <v>138</v>
      </c>
      <c r="K142" s="41">
        <v>201.60000000000002</v>
      </c>
      <c r="O142" s="53" t="str">
        <f>IFERROR((RANK(T142,$T$3:$T$191,0)+COUNTIF($T$3:T142, T142)-1), "")</f>
        <v/>
      </c>
      <c r="P142" s="51" t="str" cm="1">
        <f t="array" ref="P142">IFERROR(INDEX($C$2:$C$1840,_xlfn.AGGREGATE(15,3,(($A$2:$A$1840=$N$3)/($A$2:$A$1840=$N$3)*ROW($A$2:$A$1840))-ROW($A$1), ROWS($M$3:M142))), "")</f>
        <v/>
      </c>
      <c r="Q142" s="41" t="str" cm="1">
        <f t="array" ref="Q142">IFERROR(INDEX($B$2:$B$1840,_xlfn.AGGREGATE(15,3,(($A$2:$A$1840=$N$3)/($A$2:$A$1840=$N$3)*ROW($A$2:$A$1840))-ROW($A$1), ROWS($M$3:M142))), "")</f>
        <v/>
      </c>
      <c r="R142" s="41" t="str" cm="1">
        <f t="array" ref="R142">IFERROR(INDEX($J$2:$J$1840,_xlfn.AGGREGATE(15,3,(($A$2:$A$1840=$N$3)/($A$2:$A$1840=$N$3)*ROW($A$2:$A$1840))-ROW($A$1), ROWS($M$3:M142))), "")</f>
        <v/>
      </c>
      <c r="S142" s="41" t="str" cm="1">
        <f t="array" ref="S142">IFERROR(INDEX($G$2:$G$1840,_xlfn.AGGREGATE(15,3,(($A$2:$A$1840=$N$3)/($A$2:$A$1840=$N$3)*ROW($A$2:$A$1840))-ROW($A$1), ROWS($M$3:M142))), "")</f>
        <v/>
      </c>
      <c r="T142" s="52" t="str">
        <f t="shared" si="2"/>
        <v/>
      </c>
    </row>
    <row r="143" spans="1:20" x14ac:dyDescent="0.45">
      <c r="A143" s="41" t="s">
        <v>2341</v>
      </c>
      <c r="B143" s="45" t="s">
        <v>2398</v>
      </c>
      <c r="C143" s="45" t="s">
        <v>2399</v>
      </c>
      <c r="D143" s="45"/>
      <c r="E143" s="41" t="s">
        <v>2359</v>
      </c>
      <c r="F143" s="41" t="s">
        <v>7</v>
      </c>
      <c r="G143" s="41">
        <v>411</v>
      </c>
      <c r="I143" s="65" t="s">
        <v>2284</v>
      </c>
      <c r="J143" s="41">
        <v>249</v>
      </c>
      <c r="K143" s="41">
        <v>358.40000000000003</v>
      </c>
      <c r="O143" s="53" t="str">
        <f>IFERROR((RANK(T143,$T$3:$T$191,0)+COUNTIF($T$3:T143, T143)-1), "")</f>
        <v/>
      </c>
      <c r="P143" s="51" t="str" cm="1">
        <f t="array" ref="P143">IFERROR(INDEX($C$2:$C$1840,_xlfn.AGGREGATE(15,3,(($A$2:$A$1840=$N$3)/($A$2:$A$1840=$N$3)*ROW($A$2:$A$1840))-ROW($A$1), ROWS($M$3:M143))), "")</f>
        <v/>
      </c>
      <c r="Q143" s="41" t="str" cm="1">
        <f t="array" ref="Q143">IFERROR(INDEX($B$2:$B$1840,_xlfn.AGGREGATE(15,3,(($A$2:$A$1840=$N$3)/($A$2:$A$1840=$N$3)*ROW($A$2:$A$1840))-ROW($A$1), ROWS($M$3:M143))), "")</f>
        <v/>
      </c>
      <c r="R143" s="41" t="str" cm="1">
        <f t="array" ref="R143">IFERROR(INDEX($J$2:$J$1840,_xlfn.AGGREGATE(15,3,(($A$2:$A$1840=$N$3)/($A$2:$A$1840=$N$3)*ROW($A$2:$A$1840))-ROW($A$1), ROWS($M$3:M143))), "")</f>
        <v/>
      </c>
      <c r="S143" s="41" t="str" cm="1">
        <f t="array" ref="S143">IFERROR(INDEX($G$2:$G$1840,_xlfn.AGGREGATE(15,3,(($A$2:$A$1840=$N$3)/($A$2:$A$1840=$N$3)*ROW($A$2:$A$1840))-ROW($A$1), ROWS($M$3:M143))), "")</f>
        <v/>
      </c>
      <c r="T143" s="52" t="str">
        <f t="shared" si="2"/>
        <v/>
      </c>
    </row>
    <row r="144" spans="1:20" x14ac:dyDescent="0.45">
      <c r="A144" s="41" t="s">
        <v>2341</v>
      </c>
      <c r="B144" s="45" t="s">
        <v>2400</v>
      </c>
      <c r="C144" s="45" t="s">
        <v>2401</v>
      </c>
      <c r="D144" s="45"/>
      <c r="E144" s="41" t="s">
        <v>2124</v>
      </c>
      <c r="F144" s="41" t="s">
        <v>7</v>
      </c>
      <c r="G144" s="41">
        <v>197</v>
      </c>
      <c r="I144" s="65" t="s">
        <v>2075</v>
      </c>
      <c r="J144" s="41">
        <v>105</v>
      </c>
      <c r="K144" s="41">
        <v>153.60000000000002</v>
      </c>
      <c r="O144" s="53" t="str">
        <f>IFERROR((RANK(T144,$T$3:$T$191,0)+COUNTIF($T$3:T144, T144)-1), "")</f>
        <v/>
      </c>
      <c r="P144" s="51" t="str" cm="1">
        <f t="array" ref="P144">IFERROR(INDEX($C$2:$C$1840,_xlfn.AGGREGATE(15,3,(($A$2:$A$1840=$N$3)/($A$2:$A$1840=$N$3)*ROW($A$2:$A$1840))-ROW($A$1), ROWS($M$3:M144))), "")</f>
        <v/>
      </c>
      <c r="Q144" s="41" t="str" cm="1">
        <f t="array" ref="Q144">IFERROR(INDEX($B$2:$B$1840,_xlfn.AGGREGATE(15,3,(($A$2:$A$1840=$N$3)/($A$2:$A$1840=$N$3)*ROW($A$2:$A$1840))-ROW($A$1), ROWS($M$3:M144))), "")</f>
        <v/>
      </c>
      <c r="R144" s="41" t="str" cm="1">
        <f t="array" ref="R144">IFERROR(INDEX($J$2:$J$1840,_xlfn.AGGREGATE(15,3,(($A$2:$A$1840=$N$3)/($A$2:$A$1840=$N$3)*ROW($A$2:$A$1840))-ROW($A$1), ROWS($M$3:M144))), "")</f>
        <v/>
      </c>
      <c r="S144" s="41" t="str" cm="1">
        <f t="array" ref="S144">IFERROR(INDEX($G$2:$G$1840,_xlfn.AGGREGATE(15,3,(($A$2:$A$1840=$N$3)/($A$2:$A$1840=$N$3)*ROW($A$2:$A$1840))-ROW($A$1), ROWS($M$3:M144))), "")</f>
        <v/>
      </c>
      <c r="T144" s="52" t="str">
        <f t="shared" si="2"/>
        <v/>
      </c>
    </row>
    <row r="145" spans="1:20" x14ac:dyDescent="0.45">
      <c r="A145" s="41" t="s">
        <v>2341</v>
      </c>
      <c r="B145" s="45" t="s">
        <v>2402</v>
      </c>
      <c r="C145" s="45" t="s">
        <v>2403</v>
      </c>
      <c r="D145" s="45"/>
      <c r="E145" s="41" t="s">
        <v>2376</v>
      </c>
      <c r="F145" s="41" t="s">
        <v>7</v>
      </c>
      <c r="G145" s="41">
        <v>217</v>
      </c>
      <c r="I145" s="65" t="s">
        <v>2075</v>
      </c>
      <c r="J145" s="41">
        <v>151</v>
      </c>
      <c r="K145" s="41">
        <v>222.4</v>
      </c>
      <c r="O145" s="53" t="str">
        <f>IFERROR((RANK(T145,$T$3:$T$191,0)+COUNTIF($T$3:T145, T145)-1), "")</f>
        <v/>
      </c>
      <c r="P145" s="51" t="str" cm="1">
        <f t="array" ref="P145">IFERROR(INDEX($C$2:$C$1840,_xlfn.AGGREGATE(15,3,(($A$2:$A$1840=$N$3)/($A$2:$A$1840=$N$3)*ROW($A$2:$A$1840))-ROW($A$1), ROWS($M$3:M145))), "")</f>
        <v/>
      </c>
      <c r="Q145" s="41" t="str" cm="1">
        <f t="array" ref="Q145">IFERROR(INDEX($B$2:$B$1840,_xlfn.AGGREGATE(15,3,(($A$2:$A$1840=$N$3)/($A$2:$A$1840=$N$3)*ROW($A$2:$A$1840))-ROW($A$1), ROWS($M$3:M145))), "")</f>
        <v/>
      </c>
      <c r="R145" s="41" t="str" cm="1">
        <f t="array" ref="R145">IFERROR(INDEX($J$2:$J$1840,_xlfn.AGGREGATE(15,3,(($A$2:$A$1840=$N$3)/($A$2:$A$1840=$N$3)*ROW($A$2:$A$1840))-ROW($A$1), ROWS($M$3:M145))), "")</f>
        <v/>
      </c>
      <c r="S145" s="41" t="str" cm="1">
        <f t="array" ref="S145">IFERROR(INDEX($G$2:$G$1840,_xlfn.AGGREGATE(15,3,(($A$2:$A$1840=$N$3)/($A$2:$A$1840=$N$3)*ROW($A$2:$A$1840))-ROW($A$1), ROWS($M$3:M145))), "")</f>
        <v/>
      </c>
      <c r="T145" s="52" t="str">
        <f t="shared" si="2"/>
        <v/>
      </c>
    </row>
    <row r="146" spans="1:20" x14ac:dyDescent="0.45">
      <c r="A146" s="41" t="s">
        <v>2341</v>
      </c>
      <c r="B146" s="45" t="s">
        <v>2404</v>
      </c>
      <c r="C146" s="45" t="s">
        <v>2405</v>
      </c>
      <c r="D146" s="45"/>
      <c r="E146" s="41" t="s">
        <v>2376</v>
      </c>
      <c r="F146" s="41" t="s">
        <v>7</v>
      </c>
      <c r="G146" s="41">
        <v>286</v>
      </c>
      <c r="I146" s="65" t="s">
        <v>2075</v>
      </c>
      <c r="J146" s="41">
        <v>239</v>
      </c>
      <c r="K146" s="41">
        <v>353.6</v>
      </c>
      <c r="O146" s="53" t="str">
        <f>IFERROR((RANK(T146,$T$3:$T$191,0)+COUNTIF($T$3:T146, T146)-1), "")</f>
        <v/>
      </c>
      <c r="P146" s="51" t="str" cm="1">
        <f t="array" ref="P146">IFERROR(INDEX($C$2:$C$1840,_xlfn.AGGREGATE(15,3,(($A$2:$A$1840=$N$3)/($A$2:$A$1840=$N$3)*ROW($A$2:$A$1840))-ROW($A$1), ROWS($M$3:M146))), "")</f>
        <v/>
      </c>
      <c r="Q146" s="41" t="str" cm="1">
        <f t="array" ref="Q146">IFERROR(INDEX($B$2:$B$1840,_xlfn.AGGREGATE(15,3,(($A$2:$A$1840=$N$3)/($A$2:$A$1840=$N$3)*ROW($A$2:$A$1840))-ROW($A$1), ROWS($M$3:M146))), "")</f>
        <v/>
      </c>
      <c r="R146" s="41" t="str" cm="1">
        <f t="array" ref="R146">IFERROR(INDEX($J$2:$J$1840,_xlfn.AGGREGATE(15,3,(($A$2:$A$1840=$N$3)/($A$2:$A$1840=$N$3)*ROW($A$2:$A$1840))-ROW($A$1), ROWS($M$3:M146))), "")</f>
        <v/>
      </c>
      <c r="S146" s="41" t="str" cm="1">
        <f t="array" ref="S146">IFERROR(INDEX($G$2:$G$1840,_xlfn.AGGREGATE(15,3,(($A$2:$A$1840=$N$3)/($A$2:$A$1840=$N$3)*ROW($A$2:$A$1840))-ROW($A$1), ROWS($M$3:M146))), "")</f>
        <v/>
      </c>
      <c r="T146" s="52" t="str">
        <f t="shared" si="2"/>
        <v/>
      </c>
    </row>
    <row r="147" spans="1:20" x14ac:dyDescent="0.45">
      <c r="A147" s="41" t="s">
        <v>2341</v>
      </c>
      <c r="B147" s="45" t="s">
        <v>2406</v>
      </c>
      <c r="C147" s="45" t="s">
        <v>2407</v>
      </c>
      <c r="D147" s="45"/>
      <c r="E147" s="41" t="s">
        <v>2124</v>
      </c>
      <c r="F147" s="41" t="s">
        <v>7</v>
      </c>
      <c r="G147" s="41">
        <v>274</v>
      </c>
      <c r="I147" s="65" t="s">
        <v>2075</v>
      </c>
      <c r="J147" s="41">
        <v>200</v>
      </c>
      <c r="K147" s="41">
        <v>302.40000000000003</v>
      </c>
      <c r="O147" s="53" t="str">
        <f>IFERROR((RANK(T147,$T$3:$T$191,0)+COUNTIF($T$3:T147, T147)-1), "")</f>
        <v/>
      </c>
      <c r="P147" s="51" t="str" cm="1">
        <f t="array" ref="P147">IFERROR(INDEX($C$2:$C$1840,_xlfn.AGGREGATE(15,3,(($A$2:$A$1840=$N$3)/($A$2:$A$1840=$N$3)*ROW($A$2:$A$1840))-ROW($A$1), ROWS($M$3:M147))), "")</f>
        <v/>
      </c>
      <c r="Q147" s="41" t="str" cm="1">
        <f t="array" ref="Q147">IFERROR(INDEX($B$2:$B$1840,_xlfn.AGGREGATE(15,3,(($A$2:$A$1840=$N$3)/($A$2:$A$1840=$N$3)*ROW($A$2:$A$1840))-ROW($A$1), ROWS($M$3:M147))), "")</f>
        <v/>
      </c>
      <c r="R147" s="41" t="str" cm="1">
        <f t="array" ref="R147">IFERROR(INDEX($J$2:$J$1840,_xlfn.AGGREGATE(15,3,(($A$2:$A$1840=$N$3)/($A$2:$A$1840=$N$3)*ROW($A$2:$A$1840))-ROW($A$1), ROWS($M$3:M147))), "")</f>
        <v/>
      </c>
      <c r="S147" s="41" t="str" cm="1">
        <f t="array" ref="S147">IFERROR(INDEX($G$2:$G$1840,_xlfn.AGGREGATE(15,3,(($A$2:$A$1840=$N$3)/($A$2:$A$1840=$N$3)*ROW($A$2:$A$1840))-ROW($A$1), ROWS($M$3:M147))), "")</f>
        <v/>
      </c>
      <c r="T147" s="52" t="str">
        <f t="shared" si="2"/>
        <v/>
      </c>
    </row>
    <row r="148" spans="1:20" x14ac:dyDescent="0.45">
      <c r="A148" s="41" t="s">
        <v>2341</v>
      </c>
      <c r="B148" s="45" t="s">
        <v>2408</v>
      </c>
      <c r="C148" s="45" t="s">
        <v>2409</v>
      </c>
      <c r="D148" s="45"/>
      <c r="E148" s="41" t="s">
        <v>2359</v>
      </c>
      <c r="F148" s="41" t="s">
        <v>7</v>
      </c>
      <c r="G148" s="41">
        <v>738</v>
      </c>
      <c r="I148" s="65" t="s">
        <v>2284</v>
      </c>
      <c r="J148" s="41">
        <v>551</v>
      </c>
      <c r="K148" s="41">
        <v>840</v>
      </c>
      <c r="O148" s="53" t="str">
        <f>IFERROR((RANK(T148,$T$3:$T$191,0)+COUNTIF($T$3:T148, T148)-1), "")</f>
        <v/>
      </c>
      <c r="P148" s="51" t="str" cm="1">
        <f t="array" ref="P148">IFERROR(INDEX($C$2:$C$1840,_xlfn.AGGREGATE(15,3,(($A$2:$A$1840=$N$3)/($A$2:$A$1840=$N$3)*ROW($A$2:$A$1840))-ROW($A$1), ROWS($M$3:M148))), "")</f>
        <v/>
      </c>
      <c r="Q148" s="41" t="str" cm="1">
        <f t="array" ref="Q148">IFERROR(INDEX($B$2:$B$1840,_xlfn.AGGREGATE(15,3,(($A$2:$A$1840=$N$3)/($A$2:$A$1840=$N$3)*ROW($A$2:$A$1840))-ROW($A$1), ROWS($M$3:M148))), "")</f>
        <v/>
      </c>
      <c r="R148" s="41" t="str" cm="1">
        <f t="array" ref="R148">IFERROR(INDEX($J$2:$J$1840,_xlfn.AGGREGATE(15,3,(($A$2:$A$1840=$N$3)/($A$2:$A$1840=$N$3)*ROW($A$2:$A$1840))-ROW($A$1), ROWS($M$3:M148))), "")</f>
        <v/>
      </c>
      <c r="S148" s="41" t="str" cm="1">
        <f t="array" ref="S148">IFERROR(INDEX($G$2:$G$1840,_xlfn.AGGREGATE(15,3,(($A$2:$A$1840=$N$3)/($A$2:$A$1840=$N$3)*ROW($A$2:$A$1840))-ROW($A$1), ROWS($M$3:M148))), "")</f>
        <v/>
      </c>
      <c r="T148" s="52" t="str">
        <f t="shared" si="2"/>
        <v/>
      </c>
    </row>
    <row r="149" spans="1:20" x14ac:dyDescent="0.45">
      <c r="A149" s="41" t="s">
        <v>2341</v>
      </c>
      <c r="B149" s="45" t="s">
        <v>2410</v>
      </c>
      <c r="C149" s="45" t="s">
        <v>2411</v>
      </c>
      <c r="D149" s="45"/>
      <c r="E149" s="41" t="s">
        <v>6159</v>
      </c>
      <c r="F149" s="41" t="s">
        <v>7</v>
      </c>
      <c r="G149" s="41">
        <v>537</v>
      </c>
      <c r="I149" s="65" t="s">
        <v>2284</v>
      </c>
      <c r="J149" s="41">
        <v>454</v>
      </c>
      <c r="K149" s="41">
        <v>726.40000000000009</v>
      </c>
      <c r="O149" s="53" t="str">
        <f>IFERROR((RANK(T149,$T$3:$T$191,0)+COUNTIF($T$3:T149, T149)-1), "")</f>
        <v/>
      </c>
      <c r="P149" s="51" t="str" cm="1">
        <f t="array" ref="P149">IFERROR(INDEX($C$2:$C$1840,_xlfn.AGGREGATE(15,3,(($A$2:$A$1840=$N$3)/($A$2:$A$1840=$N$3)*ROW($A$2:$A$1840))-ROW($A$1), ROWS($M$3:M149))), "")</f>
        <v/>
      </c>
      <c r="Q149" s="41" t="str" cm="1">
        <f t="array" ref="Q149">IFERROR(INDEX($B$2:$B$1840,_xlfn.AGGREGATE(15,3,(($A$2:$A$1840=$N$3)/($A$2:$A$1840=$N$3)*ROW($A$2:$A$1840))-ROW($A$1), ROWS($M$3:M149))), "")</f>
        <v/>
      </c>
      <c r="R149" s="41" t="str" cm="1">
        <f t="array" ref="R149">IFERROR(INDEX($J$2:$J$1840,_xlfn.AGGREGATE(15,3,(($A$2:$A$1840=$N$3)/($A$2:$A$1840=$N$3)*ROW($A$2:$A$1840))-ROW($A$1), ROWS($M$3:M149))), "")</f>
        <v/>
      </c>
      <c r="S149" s="41" t="str" cm="1">
        <f t="array" ref="S149">IFERROR(INDEX($G$2:$G$1840,_xlfn.AGGREGATE(15,3,(($A$2:$A$1840=$N$3)/($A$2:$A$1840=$N$3)*ROW($A$2:$A$1840))-ROW($A$1), ROWS($M$3:M149))), "")</f>
        <v/>
      </c>
      <c r="T149" s="52" t="str">
        <f t="shared" si="2"/>
        <v/>
      </c>
    </row>
    <row r="150" spans="1:20" x14ac:dyDescent="0.45">
      <c r="A150" s="41" t="s">
        <v>2341</v>
      </c>
      <c r="B150" s="45" t="s">
        <v>2412</v>
      </c>
      <c r="C150" s="45" t="s">
        <v>2413</v>
      </c>
      <c r="D150" s="45"/>
      <c r="E150" s="41" t="s">
        <v>2376</v>
      </c>
      <c r="F150" s="41" t="s">
        <v>7</v>
      </c>
      <c r="G150" s="41">
        <v>239</v>
      </c>
      <c r="I150" s="65" t="s">
        <v>2075</v>
      </c>
      <c r="J150" s="41">
        <v>188</v>
      </c>
      <c r="K150" s="41">
        <v>265.60000000000002</v>
      </c>
      <c r="O150" s="53" t="str">
        <f>IFERROR((RANK(T150,$T$3:$T$191,0)+COUNTIF($T$3:T150, T150)-1), "")</f>
        <v/>
      </c>
      <c r="P150" s="51" t="str" cm="1">
        <f t="array" ref="P150">IFERROR(INDEX($C$2:$C$1840,_xlfn.AGGREGATE(15,3,(($A$2:$A$1840=$N$3)/($A$2:$A$1840=$N$3)*ROW($A$2:$A$1840))-ROW($A$1), ROWS($M$3:M150))), "")</f>
        <v/>
      </c>
      <c r="Q150" s="41" t="str" cm="1">
        <f t="array" ref="Q150">IFERROR(INDEX($B$2:$B$1840,_xlfn.AGGREGATE(15,3,(($A$2:$A$1840=$N$3)/($A$2:$A$1840=$N$3)*ROW($A$2:$A$1840))-ROW($A$1), ROWS($M$3:M150))), "")</f>
        <v/>
      </c>
      <c r="R150" s="41" t="str" cm="1">
        <f t="array" ref="R150">IFERROR(INDEX($J$2:$J$1840,_xlfn.AGGREGATE(15,3,(($A$2:$A$1840=$N$3)/($A$2:$A$1840=$N$3)*ROW($A$2:$A$1840))-ROW($A$1), ROWS($M$3:M150))), "")</f>
        <v/>
      </c>
      <c r="S150" s="41" t="str" cm="1">
        <f t="array" ref="S150">IFERROR(INDEX($G$2:$G$1840,_xlfn.AGGREGATE(15,3,(($A$2:$A$1840=$N$3)/($A$2:$A$1840=$N$3)*ROW($A$2:$A$1840))-ROW($A$1), ROWS($M$3:M150))), "")</f>
        <v/>
      </c>
      <c r="T150" s="52" t="str">
        <f t="shared" si="2"/>
        <v/>
      </c>
    </row>
    <row r="151" spans="1:20" x14ac:dyDescent="0.45">
      <c r="A151" s="41" t="s">
        <v>2341</v>
      </c>
      <c r="B151" s="45" t="s">
        <v>2414</v>
      </c>
      <c r="C151" s="45" t="s">
        <v>2415</v>
      </c>
      <c r="D151" s="45"/>
      <c r="E151" s="41" t="s">
        <v>2124</v>
      </c>
      <c r="F151" s="41" t="s">
        <v>7</v>
      </c>
      <c r="G151" s="41">
        <v>411</v>
      </c>
      <c r="I151" s="65" t="s">
        <v>2075</v>
      </c>
      <c r="J151" s="41">
        <v>267</v>
      </c>
      <c r="K151" s="41">
        <v>390.40000000000003</v>
      </c>
      <c r="O151" s="53" t="str">
        <f>IFERROR((RANK(T151,$T$3:$T$191,0)+COUNTIF($T$3:T151, T151)-1), "")</f>
        <v/>
      </c>
      <c r="P151" s="51" t="str" cm="1">
        <f t="array" ref="P151">IFERROR(INDEX($C$2:$C$1840,_xlfn.AGGREGATE(15,3,(($A$2:$A$1840=$N$3)/($A$2:$A$1840=$N$3)*ROW($A$2:$A$1840))-ROW($A$1), ROWS($M$3:M151))), "")</f>
        <v/>
      </c>
      <c r="Q151" s="41" t="str" cm="1">
        <f t="array" ref="Q151">IFERROR(INDEX($B$2:$B$1840,_xlfn.AGGREGATE(15,3,(($A$2:$A$1840=$N$3)/($A$2:$A$1840=$N$3)*ROW($A$2:$A$1840))-ROW($A$1), ROWS($M$3:M151))), "")</f>
        <v/>
      </c>
      <c r="R151" s="41" t="str" cm="1">
        <f t="array" ref="R151">IFERROR(INDEX($J$2:$J$1840,_xlfn.AGGREGATE(15,3,(($A$2:$A$1840=$N$3)/($A$2:$A$1840=$N$3)*ROW($A$2:$A$1840))-ROW($A$1), ROWS($M$3:M151))), "")</f>
        <v/>
      </c>
      <c r="S151" s="41" t="str" cm="1">
        <f t="array" ref="S151">IFERROR(INDEX($G$2:$G$1840,_xlfn.AGGREGATE(15,3,(($A$2:$A$1840=$N$3)/($A$2:$A$1840=$N$3)*ROW($A$2:$A$1840))-ROW($A$1), ROWS($M$3:M151))), "")</f>
        <v/>
      </c>
      <c r="T151" s="52" t="str">
        <f t="shared" si="2"/>
        <v/>
      </c>
    </row>
    <row r="152" spans="1:20" x14ac:dyDescent="0.45">
      <c r="A152" s="41" t="s">
        <v>2341</v>
      </c>
      <c r="B152" s="45" t="s">
        <v>2328</v>
      </c>
      <c r="C152" s="45" t="s">
        <v>2416</v>
      </c>
      <c r="D152" s="45"/>
      <c r="E152" s="41" t="s">
        <v>2376</v>
      </c>
      <c r="F152" s="41" t="s">
        <v>7</v>
      </c>
      <c r="G152" s="41">
        <v>352</v>
      </c>
      <c r="I152" s="65" t="s">
        <v>2075</v>
      </c>
      <c r="J152" s="41">
        <v>247</v>
      </c>
      <c r="K152" s="41">
        <v>366.40000000000003</v>
      </c>
      <c r="O152" s="53" t="str">
        <f>IFERROR((RANK(T152,$T$3:$T$191,0)+COUNTIF($T$3:T152, T152)-1), "")</f>
        <v/>
      </c>
      <c r="P152" s="51" t="str" cm="1">
        <f t="array" ref="P152">IFERROR(INDEX($C$2:$C$1840,_xlfn.AGGREGATE(15,3,(($A$2:$A$1840=$N$3)/($A$2:$A$1840=$N$3)*ROW($A$2:$A$1840))-ROW($A$1), ROWS($M$3:M152))), "")</f>
        <v/>
      </c>
      <c r="Q152" s="41" t="str" cm="1">
        <f t="array" ref="Q152">IFERROR(INDEX($B$2:$B$1840,_xlfn.AGGREGATE(15,3,(($A$2:$A$1840=$N$3)/($A$2:$A$1840=$N$3)*ROW($A$2:$A$1840))-ROW($A$1), ROWS($M$3:M152))), "")</f>
        <v/>
      </c>
      <c r="R152" s="41" t="str" cm="1">
        <f t="array" ref="R152">IFERROR(INDEX($J$2:$J$1840,_xlfn.AGGREGATE(15,3,(($A$2:$A$1840=$N$3)/($A$2:$A$1840=$N$3)*ROW($A$2:$A$1840))-ROW($A$1), ROWS($M$3:M152))), "")</f>
        <v/>
      </c>
      <c r="S152" s="41" t="str" cm="1">
        <f t="array" ref="S152">IFERROR(INDEX($G$2:$G$1840,_xlfn.AGGREGATE(15,3,(($A$2:$A$1840=$N$3)/($A$2:$A$1840=$N$3)*ROW($A$2:$A$1840))-ROW($A$1), ROWS($M$3:M152))), "")</f>
        <v/>
      </c>
      <c r="T152" s="52" t="str">
        <f t="shared" si="2"/>
        <v/>
      </c>
    </row>
    <row r="153" spans="1:20" x14ac:dyDescent="0.45">
      <c r="A153" s="41" t="s">
        <v>2341</v>
      </c>
      <c r="B153" s="45" t="s">
        <v>2417</v>
      </c>
      <c r="C153" s="45" t="s">
        <v>2418</v>
      </c>
      <c r="D153" s="45"/>
      <c r="E153" s="41" t="s">
        <v>2376</v>
      </c>
      <c r="F153" s="41" t="s">
        <v>7</v>
      </c>
      <c r="G153" s="41">
        <v>686</v>
      </c>
      <c r="I153" s="65" t="s">
        <v>2075</v>
      </c>
      <c r="J153" s="41">
        <v>579</v>
      </c>
      <c r="K153" s="41">
        <v>849.6</v>
      </c>
      <c r="O153" s="53" t="str">
        <f>IFERROR((RANK(T153,$T$3:$T$191,0)+COUNTIF($T$3:T153, T153)-1), "")</f>
        <v/>
      </c>
      <c r="P153" s="51" t="str" cm="1">
        <f t="array" ref="P153">IFERROR(INDEX($C$2:$C$1840,_xlfn.AGGREGATE(15,3,(($A$2:$A$1840=$N$3)/($A$2:$A$1840=$N$3)*ROW($A$2:$A$1840))-ROW($A$1), ROWS($M$3:M153))), "")</f>
        <v/>
      </c>
      <c r="Q153" s="41" t="str" cm="1">
        <f t="array" ref="Q153">IFERROR(INDEX($B$2:$B$1840,_xlfn.AGGREGATE(15,3,(($A$2:$A$1840=$N$3)/($A$2:$A$1840=$N$3)*ROW($A$2:$A$1840))-ROW($A$1), ROWS($M$3:M153))), "")</f>
        <v/>
      </c>
      <c r="R153" s="41" t="str" cm="1">
        <f t="array" ref="R153">IFERROR(INDEX($J$2:$J$1840,_xlfn.AGGREGATE(15,3,(($A$2:$A$1840=$N$3)/($A$2:$A$1840=$N$3)*ROW($A$2:$A$1840))-ROW($A$1), ROWS($M$3:M153))), "")</f>
        <v/>
      </c>
      <c r="S153" s="41" t="str" cm="1">
        <f t="array" ref="S153">IFERROR(INDEX($G$2:$G$1840,_xlfn.AGGREGATE(15,3,(($A$2:$A$1840=$N$3)/($A$2:$A$1840=$N$3)*ROW($A$2:$A$1840))-ROW($A$1), ROWS($M$3:M153))), "")</f>
        <v/>
      </c>
      <c r="T153" s="52" t="str">
        <f t="shared" si="2"/>
        <v/>
      </c>
    </row>
    <row r="154" spans="1:20" x14ac:dyDescent="0.45">
      <c r="A154" s="41" t="s">
        <v>2341</v>
      </c>
      <c r="B154" s="45" t="s">
        <v>2419</v>
      </c>
      <c r="C154" s="45" t="s">
        <v>2420</v>
      </c>
      <c r="D154" s="45"/>
      <c r="E154" s="41" t="s">
        <v>2376</v>
      </c>
      <c r="F154" s="41" t="s">
        <v>7</v>
      </c>
      <c r="G154" s="41">
        <v>109</v>
      </c>
      <c r="I154" s="65" t="s">
        <v>2075</v>
      </c>
      <c r="J154" s="41">
        <v>71</v>
      </c>
      <c r="K154" s="41">
        <v>96</v>
      </c>
      <c r="O154" s="53" t="str">
        <f>IFERROR((RANK(T154,$T$3:$T$191,0)+COUNTIF($T$3:T154, T154)-1), "")</f>
        <v/>
      </c>
      <c r="P154" s="51" t="str" cm="1">
        <f t="array" ref="P154">IFERROR(INDEX($C$2:$C$1840,_xlfn.AGGREGATE(15,3,(($A$2:$A$1840=$N$3)/($A$2:$A$1840=$N$3)*ROW($A$2:$A$1840))-ROW($A$1), ROWS($M$3:M154))), "")</f>
        <v/>
      </c>
      <c r="Q154" s="41" t="str" cm="1">
        <f t="array" ref="Q154">IFERROR(INDEX($B$2:$B$1840,_xlfn.AGGREGATE(15,3,(($A$2:$A$1840=$N$3)/($A$2:$A$1840=$N$3)*ROW($A$2:$A$1840))-ROW($A$1), ROWS($M$3:M154))), "")</f>
        <v/>
      </c>
      <c r="R154" s="41" t="str" cm="1">
        <f t="array" ref="R154">IFERROR(INDEX($J$2:$J$1840,_xlfn.AGGREGATE(15,3,(($A$2:$A$1840=$N$3)/($A$2:$A$1840=$N$3)*ROW($A$2:$A$1840))-ROW($A$1), ROWS($M$3:M154))), "")</f>
        <v/>
      </c>
      <c r="S154" s="41" t="str" cm="1">
        <f t="array" ref="S154">IFERROR(INDEX($G$2:$G$1840,_xlfn.AGGREGATE(15,3,(($A$2:$A$1840=$N$3)/($A$2:$A$1840=$N$3)*ROW($A$2:$A$1840))-ROW($A$1), ROWS($M$3:M154))), "")</f>
        <v/>
      </c>
      <c r="T154" s="52" t="str">
        <f t="shared" si="2"/>
        <v/>
      </c>
    </row>
    <row r="155" spans="1:20" x14ac:dyDescent="0.45">
      <c r="A155" s="41" t="s">
        <v>2341</v>
      </c>
      <c r="B155" s="45" t="s">
        <v>2421</v>
      </c>
      <c r="C155" s="45" t="s">
        <v>2422</v>
      </c>
      <c r="D155" s="45"/>
      <c r="E155" s="41" t="s">
        <v>2144</v>
      </c>
      <c r="F155" s="41" t="s">
        <v>7</v>
      </c>
      <c r="G155" s="41">
        <v>260</v>
      </c>
      <c r="I155" s="65" t="s">
        <v>2081</v>
      </c>
      <c r="J155" s="41">
        <v>218</v>
      </c>
      <c r="K155" s="41">
        <v>348.8</v>
      </c>
      <c r="O155" s="53" t="str">
        <f>IFERROR((RANK(T155,$T$3:$T$191,0)+COUNTIF($T$3:T155, T155)-1), "")</f>
        <v/>
      </c>
      <c r="P155" s="51" t="str" cm="1">
        <f t="array" ref="P155">IFERROR(INDEX($C$2:$C$1840,_xlfn.AGGREGATE(15,3,(($A$2:$A$1840=$N$3)/($A$2:$A$1840=$N$3)*ROW($A$2:$A$1840))-ROW($A$1), ROWS($M$3:M155))), "")</f>
        <v/>
      </c>
      <c r="Q155" s="41" t="str" cm="1">
        <f t="array" ref="Q155">IFERROR(INDEX($B$2:$B$1840,_xlfn.AGGREGATE(15,3,(($A$2:$A$1840=$N$3)/($A$2:$A$1840=$N$3)*ROW($A$2:$A$1840))-ROW($A$1), ROWS($M$3:M155))), "")</f>
        <v/>
      </c>
      <c r="R155" s="41" t="str" cm="1">
        <f t="array" ref="R155">IFERROR(INDEX($J$2:$J$1840,_xlfn.AGGREGATE(15,3,(($A$2:$A$1840=$N$3)/($A$2:$A$1840=$N$3)*ROW($A$2:$A$1840))-ROW($A$1), ROWS($M$3:M155))), "")</f>
        <v/>
      </c>
      <c r="S155" s="41" t="str" cm="1">
        <f t="array" ref="S155">IFERROR(INDEX($G$2:$G$1840,_xlfn.AGGREGATE(15,3,(($A$2:$A$1840=$N$3)/($A$2:$A$1840=$N$3)*ROW($A$2:$A$1840))-ROW($A$1), ROWS($M$3:M155))), "")</f>
        <v/>
      </c>
      <c r="T155" s="52" t="str">
        <f t="shared" si="2"/>
        <v/>
      </c>
    </row>
    <row r="156" spans="1:20" x14ac:dyDescent="0.45">
      <c r="A156" s="41" t="s">
        <v>2341</v>
      </c>
      <c r="B156" s="45" t="s">
        <v>2423</v>
      </c>
      <c r="C156" s="45" t="s">
        <v>2424</v>
      </c>
      <c r="D156" s="45"/>
      <c r="E156" s="41" t="s">
        <v>2376</v>
      </c>
      <c r="F156" s="41" t="s">
        <v>7</v>
      </c>
      <c r="G156" s="41">
        <v>224</v>
      </c>
      <c r="I156" s="65" t="s">
        <v>2075</v>
      </c>
      <c r="J156" s="41">
        <v>189</v>
      </c>
      <c r="K156" s="41">
        <v>273.60000000000002</v>
      </c>
      <c r="O156" s="53" t="str">
        <f>IFERROR((RANK(T156,$T$3:$T$191,0)+COUNTIF($T$3:T156, T156)-1), "")</f>
        <v/>
      </c>
      <c r="P156" s="51" t="str" cm="1">
        <f t="array" ref="P156">IFERROR(INDEX($C$2:$C$1840,_xlfn.AGGREGATE(15,3,(($A$2:$A$1840=$N$3)/($A$2:$A$1840=$N$3)*ROW($A$2:$A$1840))-ROW($A$1), ROWS($M$3:M156))), "")</f>
        <v/>
      </c>
      <c r="Q156" s="41" t="str" cm="1">
        <f t="array" ref="Q156">IFERROR(INDEX($B$2:$B$1840,_xlfn.AGGREGATE(15,3,(($A$2:$A$1840=$N$3)/($A$2:$A$1840=$N$3)*ROW($A$2:$A$1840))-ROW($A$1), ROWS($M$3:M156))), "")</f>
        <v/>
      </c>
      <c r="R156" s="41" t="str" cm="1">
        <f t="array" ref="R156">IFERROR(INDEX($J$2:$J$1840,_xlfn.AGGREGATE(15,3,(($A$2:$A$1840=$N$3)/($A$2:$A$1840=$N$3)*ROW($A$2:$A$1840))-ROW($A$1), ROWS($M$3:M156))), "")</f>
        <v/>
      </c>
      <c r="S156" s="41" t="str" cm="1">
        <f t="array" ref="S156">IFERROR(INDEX($G$2:$G$1840,_xlfn.AGGREGATE(15,3,(($A$2:$A$1840=$N$3)/($A$2:$A$1840=$N$3)*ROW($A$2:$A$1840))-ROW($A$1), ROWS($M$3:M156))), "")</f>
        <v/>
      </c>
      <c r="T156" s="52" t="str">
        <f t="shared" si="2"/>
        <v/>
      </c>
    </row>
    <row r="157" spans="1:20" x14ac:dyDescent="0.45">
      <c r="A157" s="41" t="s">
        <v>2341</v>
      </c>
      <c r="B157" s="45" t="s">
        <v>2425</v>
      </c>
      <c r="C157" s="45" t="s">
        <v>2426</v>
      </c>
      <c r="D157" s="45"/>
      <c r="E157" s="41" t="s">
        <v>2124</v>
      </c>
      <c r="F157" s="41" t="s">
        <v>7</v>
      </c>
      <c r="G157" s="41">
        <v>241</v>
      </c>
      <c r="I157" s="65" t="s">
        <v>2075</v>
      </c>
      <c r="J157" s="41">
        <v>196</v>
      </c>
      <c r="K157" s="41">
        <v>280</v>
      </c>
      <c r="O157" s="53" t="str">
        <f>IFERROR((RANK(T157,$T$3:$T$191,0)+COUNTIF($T$3:T157, T157)-1), "")</f>
        <v/>
      </c>
      <c r="P157" s="51" t="str" cm="1">
        <f t="array" ref="P157">IFERROR(INDEX($C$2:$C$1840,_xlfn.AGGREGATE(15,3,(($A$2:$A$1840=$N$3)/($A$2:$A$1840=$N$3)*ROW($A$2:$A$1840))-ROW($A$1), ROWS($M$3:M157))), "")</f>
        <v/>
      </c>
      <c r="Q157" s="41" t="str" cm="1">
        <f t="array" ref="Q157">IFERROR(INDEX($B$2:$B$1840,_xlfn.AGGREGATE(15,3,(($A$2:$A$1840=$N$3)/($A$2:$A$1840=$N$3)*ROW($A$2:$A$1840))-ROW($A$1), ROWS($M$3:M157))), "")</f>
        <v/>
      </c>
      <c r="R157" s="41" t="str" cm="1">
        <f t="array" ref="R157">IFERROR(INDEX($J$2:$J$1840,_xlfn.AGGREGATE(15,3,(($A$2:$A$1840=$N$3)/($A$2:$A$1840=$N$3)*ROW($A$2:$A$1840))-ROW($A$1), ROWS($M$3:M157))), "")</f>
        <v/>
      </c>
      <c r="S157" s="41" t="str" cm="1">
        <f t="array" ref="S157">IFERROR(INDEX($G$2:$G$1840,_xlfn.AGGREGATE(15,3,(($A$2:$A$1840=$N$3)/($A$2:$A$1840=$N$3)*ROW($A$2:$A$1840))-ROW($A$1), ROWS($M$3:M157))), "")</f>
        <v/>
      </c>
      <c r="T157" s="52" t="str">
        <f t="shared" si="2"/>
        <v/>
      </c>
    </row>
    <row r="158" spans="1:20" x14ac:dyDescent="0.45">
      <c r="A158" s="41" t="s">
        <v>2341</v>
      </c>
      <c r="B158" s="45" t="s">
        <v>2427</v>
      </c>
      <c r="C158" s="45" t="s">
        <v>2428</v>
      </c>
      <c r="D158" s="45"/>
      <c r="E158" s="41" t="s">
        <v>2359</v>
      </c>
      <c r="F158" s="41" t="s">
        <v>7</v>
      </c>
      <c r="G158" s="41">
        <v>362</v>
      </c>
      <c r="I158" s="65" t="s">
        <v>2284</v>
      </c>
      <c r="J158" s="41">
        <v>212</v>
      </c>
      <c r="K158" s="41">
        <v>315.20000000000005</v>
      </c>
      <c r="O158" s="53" t="str">
        <f>IFERROR((RANK(T158,$T$3:$T$191,0)+COUNTIF($T$3:T158, T158)-1), "")</f>
        <v/>
      </c>
      <c r="P158" s="51" t="str" cm="1">
        <f t="array" ref="P158">IFERROR(INDEX($C$2:$C$1840,_xlfn.AGGREGATE(15,3,(($A$2:$A$1840=$N$3)/($A$2:$A$1840=$N$3)*ROW($A$2:$A$1840))-ROW($A$1), ROWS($M$3:M158))), "")</f>
        <v/>
      </c>
      <c r="Q158" s="41" t="str" cm="1">
        <f t="array" ref="Q158">IFERROR(INDEX($B$2:$B$1840,_xlfn.AGGREGATE(15,3,(($A$2:$A$1840=$N$3)/($A$2:$A$1840=$N$3)*ROW($A$2:$A$1840))-ROW($A$1), ROWS($M$3:M158))), "")</f>
        <v/>
      </c>
      <c r="R158" s="41" t="str" cm="1">
        <f t="array" ref="R158">IFERROR(INDEX($J$2:$J$1840,_xlfn.AGGREGATE(15,3,(($A$2:$A$1840=$N$3)/($A$2:$A$1840=$N$3)*ROW($A$2:$A$1840))-ROW($A$1), ROWS($M$3:M158))), "")</f>
        <v/>
      </c>
      <c r="S158" s="41" t="str" cm="1">
        <f t="array" ref="S158">IFERROR(INDEX($G$2:$G$1840,_xlfn.AGGREGATE(15,3,(($A$2:$A$1840=$N$3)/($A$2:$A$1840=$N$3)*ROW($A$2:$A$1840))-ROW($A$1), ROWS($M$3:M158))), "")</f>
        <v/>
      </c>
      <c r="T158" s="52" t="str">
        <f t="shared" si="2"/>
        <v/>
      </c>
    </row>
    <row r="159" spans="1:20" x14ac:dyDescent="0.45">
      <c r="A159" s="41" t="s">
        <v>2341</v>
      </c>
      <c r="B159" s="45" t="s">
        <v>2429</v>
      </c>
      <c r="C159" s="45" t="s">
        <v>2430</v>
      </c>
      <c r="D159" s="45"/>
      <c r="E159" s="41" t="s">
        <v>2359</v>
      </c>
      <c r="F159" s="41" t="s">
        <v>7</v>
      </c>
      <c r="G159" s="41">
        <v>620</v>
      </c>
      <c r="I159" s="65" t="s">
        <v>2284</v>
      </c>
      <c r="J159" s="41">
        <v>483</v>
      </c>
      <c r="K159" s="41">
        <v>699.2</v>
      </c>
      <c r="O159" s="53" t="str">
        <f>IFERROR((RANK(T159,$T$3:$T$191,0)+COUNTIF($T$3:T159, T159)-1), "")</f>
        <v/>
      </c>
      <c r="P159" s="51" t="str" cm="1">
        <f t="array" ref="P159">IFERROR(INDEX($C$2:$C$1840,_xlfn.AGGREGATE(15,3,(($A$2:$A$1840=$N$3)/($A$2:$A$1840=$N$3)*ROW($A$2:$A$1840))-ROW($A$1), ROWS($M$3:M159))), "")</f>
        <v/>
      </c>
      <c r="Q159" s="41" t="str" cm="1">
        <f t="array" ref="Q159">IFERROR(INDEX($B$2:$B$1840,_xlfn.AGGREGATE(15,3,(($A$2:$A$1840=$N$3)/($A$2:$A$1840=$N$3)*ROW($A$2:$A$1840))-ROW($A$1), ROWS($M$3:M159))), "")</f>
        <v/>
      </c>
      <c r="R159" s="41" t="str" cm="1">
        <f t="array" ref="R159">IFERROR(INDEX($J$2:$J$1840,_xlfn.AGGREGATE(15,3,(($A$2:$A$1840=$N$3)/($A$2:$A$1840=$N$3)*ROW($A$2:$A$1840))-ROW($A$1), ROWS($M$3:M159))), "")</f>
        <v/>
      </c>
      <c r="S159" s="41" t="str" cm="1">
        <f t="array" ref="S159">IFERROR(INDEX($G$2:$G$1840,_xlfn.AGGREGATE(15,3,(($A$2:$A$1840=$N$3)/($A$2:$A$1840=$N$3)*ROW($A$2:$A$1840))-ROW($A$1), ROWS($M$3:M159))), "")</f>
        <v/>
      </c>
      <c r="T159" s="52" t="str">
        <f t="shared" si="2"/>
        <v/>
      </c>
    </row>
    <row r="160" spans="1:20" x14ac:dyDescent="0.45">
      <c r="A160" s="41" t="s">
        <v>2341</v>
      </c>
      <c r="B160" s="45" t="s">
        <v>2431</v>
      </c>
      <c r="C160" s="45" t="s">
        <v>2432</v>
      </c>
      <c r="D160" s="45"/>
      <c r="E160" s="41" t="s">
        <v>2124</v>
      </c>
      <c r="F160" s="41" t="s">
        <v>7</v>
      </c>
      <c r="G160" s="41">
        <v>177</v>
      </c>
      <c r="I160" s="65" t="s">
        <v>2075</v>
      </c>
      <c r="J160" s="41">
        <v>49</v>
      </c>
      <c r="K160" s="41">
        <v>70.400000000000006</v>
      </c>
      <c r="O160" s="53" t="str">
        <f>IFERROR((RANK(T160,$T$3:$T$191,0)+COUNTIF($T$3:T160, T160)-1), "")</f>
        <v/>
      </c>
      <c r="P160" s="51" t="str" cm="1">
        <f t="array" ref="P160">IFERROR(INDEX($C$2:$C$1840,_xlfn.AGGREGATE(15,3,(($A$2:$A$1840=$N$3)/($A$2:$A$1840=$N$3)*ROW($A$2:$A$1840))-ROW($A$1), ROWS($M$3:M160))), "")</f>
        <v/>
      </c>
      <c r="Q160" s="41" t="str" cm="1">
        <f t="array" ref="Q160">IFERROR(INDEX($B$2:$B$1840,_xlfn.AGGREGATE(15,3,(($A$2:$A$1840=$N$3)/($A$2:$A$1840=$N$3)*ROW($A$2:$A$1840))-ROW($A$1), ROWS($M$3:M160))), "")</f>
        <v/>
      </c>
      <c r="R160" s="41" t="str" cm="1">
        <f t="array" ref="R160">IFERROR(INDEX($J$2:$J$1840,_xlfn.AGGREGATE(15,3,(($A$2:$A$1840=$N$3)/($A$2:$A$1840=$N$3)*ROW($A$2:$A$1840))-ROW($A$1), ROWS($M$3:M160))), "")</f>
        <v/>
      </c>
      <c r="S160" s="41" t="str" cm="1">
        <f t="array" ref="S160">IFERROR(INDEX($G$2:$G$1840,_xlfn.AGGREGATE(15,3,(($A$2:$A$1840=$N$3)/($A$2:$A$1840=$N$3)*ROW($A$2:$A$1840))-ROW($A$1), ROWS($M$3:M160))), "")</f>
        <v/>
      </c>
      <c r="T160" s="52" t="str">
        <f t="shared" si="2"/>
        <v/>
      </c>
    </row>
    <row r="161" spans="1:20" x14ac:dyDescent="0.45">
      <c r="A161" s="41" t="s">
        <v>2341</v>
      </c>
      <c r="B161" s="45" t="s">
        <v>2433</v>
      </c>
      <c r="C161" s="45" t="s">
        <v>2434</v>
      </c>
      <c r="D161" s="45"/>
      <c r="E161" s="41" t="s">
        <v>2359</v>
      </c>
      <c r="F161" s="41" t="s">
        <v>7</v>
      </c>
      <c r="G161" s="41">
        <v>428</v>
      </c>
      <c r="I161" s="65" t="s">
        <v>2284</v>
      </c>
      <c r="J161" s="41">
        <v>159</v>
      </c>
      <c r="K161" s="41">
        <v>238.4</v>
      </c>
      <c r="O161" s="53" t="str">
        <f>IFERROR((RANK(T161,$T$3:$T$191,0)+COUNTIF($T$3:T161, T161)-1), "")</f>
        <v/>
      </c>
      <c r="P161" s="51" t="str" cm="1">
        <f t="array" ref="P161">IFERROR(INDEX($C$2:$C$1840,_xlfn.AGGREGATE(15,3,(($A$2:$A$1840=$N$3)/($A$2:$A$1840=$N$3)*ROW($A$2:$A$1840))-ROW($A$1), ROWS($M$3:M161))), "")</f>
        <v/>
      </c>
      <c r="Q161" s="41" t="str" cm="1">
        <f t="array" ref="Q161">IFERROR(INDEX($B$2:$B$1840,_xlfn.AGGREGATE(15,3,(($A$2:$A$1840=$N$3)/($A$2:$A$1840=$N$3)*ROW($A$2:$A$1840))-ROW($A$1), ROWS($M$3:M161))), "")</f>
        <v/>
      </c>
      <c r="R161" s="41" t="str" cm="1">
        <f t="array" ref="R161">IFERROR(INDEX($J$2:$J$1840,_xlfn.AGGREGATE(15,3,(($A$2:$A$1840=$N$3)/($A$2:$A$1840=$N$3)*ROW($A$2:$A$1840))-ROW($A$1), ROWS($M$3:M161))), "")</f>
        <v/>
      </c>
      <c r="S161" s="41" t="str" cm="1">
        <f t="array" ref="S161">IFERROR(INDEX($G$2:$G$1840,_xlfn.AGGREGATE(15,3,(($A$2:$A$1840=$N$3)/($A$2:$A$1840=$N$3)*ROW($A$2:$A$1840))-ROW($A$1), ROWS($M$3:M161))), "")</f>
        <v/>
      </c>
      <c r="T161" s="52" t="str">
        <f t="shared" si="2"/>
        <v/>
      </c>
    </row>
    <row r="162" spans="1:20" x14ac:dyDescent="0.45">
      <c r="A162" s="41" t="s">
        <v>2341</v>
      </c>
      <c r="B162" s="45" t="s">
        <v>2435</v>
      </c>
      <c r="C162" s="45" t="s">
        <v>2436</v>
      </c>
      <c r="D162" s="45"/>
      <c r="E162" s="41" t="s">
        <v>2124</v>
      </c>
      <c r="F162" s="41" t="s">
        <v>7</v>
      </c>
      <c r="G162" s="41">
        <v>389</v>
      </c>
      <c r="I162" s="65" t="s">
        <v>2075</v>
      </c>
      <c r="J162" s="41">
        <v>275</v>
      </c>
      <c r="K162" s="41">
        <v>408</v>
      </c>
      <c r="O162" s="53" t="str">
        <f>IFERROR((RANK(T162,$T$3:$T$191,0)+COUNTIF($T$3:T162, T162)-1), "")</f>
        <v/>
      </c>
      <c r="P162" s="51" t="str" cm="1">
        <f t="array" ref="P162">IFERROR(INDEX($C$2:$C$1840,_xlfn.AGGREGATE(15,3,(($A$2:$A$1840=$N$3)/($A$2:$A$1840=$N$3)*ROW($A$2:$A$1840))-ROW($A$1), ROWS($M$3:M162))), "")</f>
        <v/>
      </c>
      <c r="Q162" s="41" t="str" cm="1">
        <f t="array" ref="Q162">IFERROR(INDEX($B$2:$B$1840,_xlfn.AGGREGATE(15,3,(($A$2:$A$1840=$N$3)/($A$2:$A$1840=$N$3)*ROW($A$2:$A$1840))-ROW($A$1), ROWS($M$3:M162))), "")</f>
        <v/>
      </c>
      <c r="R162" s="41" t="str" cm="1">
        <f t="array" ref="R162">IFERROR(INDEX($J$2:$J$1840,_xlfn.AGGREGATE(15,3,(($A$2:$A$1840=$N$3)/($A$2:$A$1840=$N$3)*ROW($A$2:$A$1840))-ROW($A$1), ROWS($M$3:M162))), "")</f>
        <v/>
      </c>
      <c r="S162" s="41" t="str" cm="1">
        <f t="array" ref="S162">IFERROR(INDEX($G$2:$G$1840,_xlfn.AGGREGATE(15,3,(($A$2:$A$1840=$N$3)/($A$2:$A$1840=$N$3)*ROW($A$2:$A$1840))-ROW($A$1), ROWS($M$3:M162))), "")</f>
        <v/>
      </c>
      <c r="T162" s="52" t="str">
        <f t="shared" si="2"/>
        <v/>
      </c>
    </row>
    <row r="163" spans="1:20" x14ac:dyDescent="0.45">
      <c r="A163" s="41" t="s">
        <v>2341</v>
      </c>
      <c r="B163" s="45" t="s">
        <v>2437</v>
      </c>
      <c r="C163" s="45" t="s">
        <v>2438</v>
      </c>
      <c r="D163" s="45"/>
      <c r="E163" s="41" t="s">
        <v>2124</v>
      </c>
      <c r="F163" s="41" t="s">
        <v>7</v>
      </c>
      <c r="G163" s="41">
        <v>299</v>
      </c>
      <c r="I163" s="65" t="s">
        <v>2075</v>
      </c>
      <c r="J163" s="41">
        <v>183</v>
      </c>
      <c r="K163" s="41">
        <v>262.40000000000003</v>
      </c>
      <c r="O163" s="53" t="str">
        <f>IFERROR((RANK(T163,$T$3:$T$191,0)+COUNTIF($T$3:T163, T163)-1), "")</f>
        <v/>
      </c>
      <c r="P163" s="51" t="str" cm="1">
        <f t="array" ref="P163">IFERROR(INDEX($C$2:$C$1840,_xlfn.AGGREGATE(15,3,(($A$2:$A$1840=$N$3)/($A$2:$A$1840=$N$3)*ROW($A$2:$A$1840))-ROW($A$1), ROWS($M$3:M163))), "")</f>
        <v/>
      </c>
      <c r="Q163" s="41" t="str" cm="1">
        <f t="array" ref="Q163">IFERROR(INDEX($B$2:$B$1840,_xlfn.AGGREGATE(15,3,(($A$2:$A$1840=$N$3)/($A$2:$A$1840=$N$3)*ROW($A$2:$A$1840))-ROW($A$1), ROWS($M$3:M163))), "")</f>
        <v/>
      </c>
      <c r="R163" s="41" t="str" cm="1">
        <f t="array" ref="R163">IFERROR(INDEX($J$2:$J$1840,_xlfn.AGGREGATE(15,3,(($A$2:$A$1840=$N$3)/($A$2:$A$1840=$N$3)*ROW($A$2:$A$1840))-ROW($A$1), ROWS($M$3:M163))), "")</f>
        <v/>
      </c>
      <c r="S163" s="41" t="str" cm="1">
        <f t="array" ref="S163">IFERROR(INDEX($G$2:$G$1840,_xlfn.AGGREGATE(15,3,(($A$2:$A$1840=$N$3)/($A$2:$A$1840=$N$3)*ROW($A$2:$A$1840))-ROW($A$1), ROWS($M$3:M163))), "")</f>
        <v/>
      </c>
      <c r="T163" s="52" t="str">
        <f t="shared" si="2"/>
        <v/>
      </c>
    </row>
    <row r="164" spans="1:20" x14ac:dyDescent="0.45">
      <c r="A164" s="41" t="s">
        <v>2341</v>
      </c>
      <c r="B164" s="45" t="s">
        <v>2439</v>
      </c>
      <c r="C164" s="45" t="s">
        <v>2440</v>
      </c>
      <c r="D164" s="45"/>
      <c r="E164" s="41" t="s">
        <v>2376</v>
      </c>
      <c r="F164" s="41" t="s">
        <v>7</v>
      </c>
      <c r="G164" s="41">
        <v>514</v>
      </c>
      <c r="I164" s="65" t="s">
        <v>2075</v>
      </c>
      <c r="J164" s="41">
        <v>349</v>
      </c>
      <c r="K164" s="41">
        <v>499.20000000000005</v>
      </c>
      <c r="O164" s="53" t="str">
        <f>IFERROR((RANK(T164,$T$3:$T$191,0)+COUNTIF($T$3:T164, T164)-1), "")</f>
        <v/>
      </c>
      <c r="P164" s="51" t="str" cm="1">
        <f t="array" ref="P164">IFERROR(INDEX($C$2:$C$1840,_xlfn.AGGREGATE(15,3,(($A$2:$A$1840=$N$3)/($A$2:$A$1840=$N$3)*ROW($A$2:$A$1840))-ROW($A$1), ROWS($M$3:M164))), "")</f>
        <v/>
      </c>
      <c r="Q164" s="41" t="str" cm="1">
        <f t="array" ref="Q164">IFERROR(INDEX($B$2:$B$1840,_xlfn.AGGREGATE(15,3,(($A$2:$A$1840=$N$3)/($A$2:$A$1840=$N$3)*ROW($A$2:$A$1840))-ROW($A$1), ROWS($M$3:M164))), "")</f>
        <v/>
      </c>
      <c r="R164" s="41" t="str" cm="1">
        <f t="array" ref="R164">IFERROR(INDEX($J$2:$J$1840,_xlfn.AGGREGATE(15,3,(($A$2:$A$1840=$N$3)/($A$2:$A$1840=$N$3)*ROW($A$2:$A$1840))-ROW($A$1), ROWS($M$3:M164))), "")</f>
        <v/>
      </c>
      <c r="S164" s="41" t="str" cm="1">
        <f t="array" ref="S164">IFERROR(INDEX($G$2:$G$1840,_xlfn.AGGREGATE(15,3,(($A$2:$A$1840=$N$3)/($A$2:$A$1840=$N$3)*ROW($A$2:$A$1840))-ROW($A$1), ROWS($M$3:M164))), "")</f>
        <v/>
      </c>
      <c r="T164" s="52" t="str">
        <f t="shared" si="2"/>
        <v/>
      </c>
    </row>
    <row r="165" spans="1:20" x14ac:dyDescent="0.45">
      <c r="A165" s="41" t="s">
        <v>2341</v>
      </c>
      <c r="B165" s="45" t="s">
        <v>2441</v>
      </c>
      <c r="C165" s="45" t="s">
        <v>2442</v>
      </c>
      <c r="D165" s="45"/>
      <c r="E165" s="41" t="s">
        <v>2359</v>
      </c>
      <c r="F165" s="41" t="s">
        <v>7</v>
      </c>
      <c r="G165" s="41">
        <v>411</v>
      </c>
      <c r="I165" s="65" t="s">
        <v>2284</v>
      </c>
      <c r="J165" s="41">
        <v>331</v>
      </c>
      <c r="K165" s="41">
        <v>504</v>
      </c>
      <c r="O165" s="53" t="str">
        <f>IFERROR((RANK(T165,$T$3:$T$191,0)+COUNTIF($T$3:T165, T165)-1), "")</f>
        <v/>
      </c>
      <c r="P165" s="51" t="str" cm="1">
        <f t="array" ref="P165">IFERROR(INDEX($C$2:$C$1840,_xlfn.AGGREGATE(15,3,(($A$2:$A$1840=$N$3)/($A$2:$A$1840=$N$3)*ROW($A$2:$A$1840))-ROW($A$1), ROWS($M$3:M165))), "")</f>
        <v/>
      </c>
      <c r="Q165" s="41" t="str" cm="1">
        <f t="array" ref="Q165">IFERROR(INDEX($B$2:$B$1840,_xlfn.AGGREGATE(15,3,(($A$2:$A$1840=$N$3)/($A$2:$A$1840=$N$3)*ROW($A$2:$A$1840))-ROW($A$1), ROWS($M$3:M165))), "")</f>
        <v/>
      </c>
      <c r="R165" s="41" t="str" cm="1">
        <f t="array" ref="R165">IFERROR(INDEX($J$2:$J$1840,_xlfn.AGGREGATE(15,3,(($A$2:$A$1840=$N$3)/($A$2:$A$1840=$N$3)*ROW($A$2:$A$1840))-ROW($A$1), ROWS($M$3:M165))), "")</f>
        <v/>
      </c>
      <c r="S165" s="41" t="str" cm="1">
        <f t="array" ref="S165">IFERROR(INDEX($G$2:$G$1840,_xlfn.AGGREGATE(15,3,(($A$2:$A$1840=$N$3)/($A$2:$A$1840=$N$3)*ROW($A$2:$A$1840))-ROW($A$1), ROWS($M$3:M165))), "")</f>
        <v/>
      </c>
      <c r="T165" s="52" t="str">
        <f t="shared" si="2"/>
        <v/>
      </c>
    </row>
    <row r="166" spans="1:20" x14ac:dyDescent="0.45">
      <c r="A166" s="41" t="s">
        <v>2341</v>
      </c>
      <c r="B166" s="45" t="s">
        <v>2443</v>
      </c>
      <c r="C166" s="45" t="s">
        <v>2444</v>
      </c>
      <c r="D166" s="45"/>
      <c r="E166" s="41" t="s">
        <v>2124</v>
      </c>
      <c r="F166" s="41" t="s">
        <v>7</v>
      </c>
      <c r="G166" s="41">
        <v>171</v>
      </c>
      <c r="I166" s="65" t="s">
        <v>2075</v>
      </c>
      <c r="J166" s="41">
        <v>141</v>
      </c>
      <c r="K166" s="41">
        <v>217.60000000000002</v>
      </c>
      <c r="O166" s="53" t="str">
        <f>IFERROR((RANK(T166,$T$3:$T$191,0)+COUNTIF($T$3:T166, T166)-1), "")</f>
        <v/>
      </c>
      <c r="P166" s="51" t="str" cm="1">
        <f t="array" ref="P166">IFERROR(INDEX($C$2:$C$1840,_xlfn.AGGREGATE(15,3,(($A$2:$A$1840=$N$3)/($A$2:$A$1840=$N$3)*ROW($A$2:$A$1840))-ROW($A$1), ROWS($M$3:M166))), "")</f>
        <v/>
      </c>
      <c r="Q166" s="41" t="str" cm="1">
        <f t="array" ref="Q166">IFERROR(INDEX($B$2:$B$1840,_xlfn.AGGREGATE(15,3,(($A$2:$A$1840=$N$3)/($A$2:$A$1840=$N$3)*ROW($A$2:$A$1840))-ROW($A$1), ROWS($M$3:M166))), "")</f>
        <v/>
      </c>
      <c r="R166" s="41" t="str" cm="1">
        <f t="array" ref="R166">IFERROR(INDEX($J$2:$J$1840,_xlfn.AGGREGATE(15,3,(($A$2:$A$1840=$N$3)/($A$2:$A$1840=$N$3)*ROW($A$2:$A$1840))-ROW($A$1), ROWS($M$3:M166))), "")</f>
        <v/>
      </c>
      <c r="S166" s="41" t="str" cm="1">
        <f t="array" ref="S166">IFERROR(INDEX($G$2:$G$1840,_xlfn.AGGREGATE(15,3,(($A$2:$A$1840=$N$3)/($A$2:$A$1840=$N$3)*ROW($A$2:$A$1840))-ROW($A$1), ROWS($M$3:M166))), "")</f>
        <v/>
      </c>
      <c r="T166" s="52" t="str">
        <f t="shared" si="2"/>
        <v/>
      </c>
    </row>
    <row r="167" spans="1:20" x14ac:dyDescent="0.45">
      <c r="A167" s="41" t="s">
        <v>2341</v>
      </c>
      <c r="B167" s="45" t="s">
        <v>2445</v>
      </c>
      <c r="C167" s="45" t="s">
        <v>2446</v>
      </c>
      <c r="D167" s="45"/>
      <c r="E167" s="41" t="s">
        <v>2376</v>
      </c>
      <c r="F167" s="41" t="s">
        <v>7</v>
      </c>
      <c r="G167" s="41">
        <v>170</v>
      </c>
      <c r="I167" s="65" t="s">
        <v>2075</v>
      </c>
      <c r="J167" s="41">
        <v>65</v>
      </c>
      <c r="K167" s="41">
        <v>81.600000000000009</v>
      </c>
      <c r="O167" s="53" t="str">
        <f>IFERROR((RANK(T167,$T$3:$T$191,0)+COUNTIF($T$3:T167, T167)-1), "")</f>
        <v/>
      </c>
      <c r="P167" s="51" t="str" cm="1">
        <f t="array" ref="P167">IFERROR(INDEX($C$2:$C$1840,_xlfn.AGGREGATE(15,3,(($A$2:$A$1840=$N$3)/($A$2:$A$1840=$N$3)*ROW($A$2:$A$1840))-ROW($A$1), ROWS($M$3:M167))), "")</f>
        <v/>
      </c>
      <c r="Q167" s="41" t="str" cm="1">
        <f t="array" ref="Q167">IFERROR(INDEX($B$2:$B$1840,_xlfn.AGGREGATE(15,3,(($A$2:$A$1840=$N$3)/($A$2:$A$1840=$N$3)*ROW($A$2:$A$1840))-ROW($A$1), ROWS($M$3:M167))), "")</f>
        <v/>
      </c>
      <c r="R167" s="41" t="str" cm="1">
        <f t="array" ref="R167">IFERROR(INDEX($J$2:$J$1840,_xlfn.AGGREGATE(15,3,(($A$2:$A$1840=$N$3)/($A$2:$A$1840=$N$3)*ROW($A$2:$A$1840))-ROW($A$1), ROWS($M$3:M167))), "")</f>
        <v/>
      </c>
      <c r="S167" s="41" t="str" cm="1">
        <f t="array" ref="S167">IFERROR(INDEX($G$2:$G$1840,_xlfn.AGGREGATE(15,3,(($A$2:$A$1840=$N$3)/($A$2:$A$1840=$N$3)*ROW($A$2:$A$1840))-ROW($A$1), ROWS($M$3:M167))), "")</f>
        <v/>
      </c>
      <c r="T167" s="52" t="str">
        <f t="shared" si="2"/>
        <v/>
      </c>
    </row>
    <row r="168" spans="1:20" x14ac:dyDescent="0.45">
      <c r="A168" s="41" t="s">
        <v>2341</v>
      </c>
      <c r="B168" s="45" t="s">
        <v>2447</v>
      </c>
      <c r="C168" s="45" t="s">
        <v>2448</v>
      </c>
      <c r="D168" s="45"/>
      <c r="E168" s="41" t="s">
        <v>2359</v>
      </c>
      <c r="F168" s="41" t="s">
        <v>7</v>
      </c>
      <c r="G168" s="41">
        <v>911</v>
      </c>
      <c r="I168" s="65" t="s">
        <v>2284</v>
      </c>
      <c r="J168" s="41">
        <v>506</v>
      </c>
      <c r="K168" s="41">
        <v>776</v>
      </c>
      <c r="O168" s="53" t="str">
        <f>IFERROR((RANK(T168,$T$3:$T$191,0)+COUNTIF($T$3:T168, T168)-1), "")</f>
        <v/>
      </c>
      <c r="P168" s="51" t="str" cm="1">
        <f t="array" ref="P168">IFERROR(INDEX($C$2:$C$1840,_xlfn.AGGREGATE(15,3,(($A$2:$A$1840=$N$3)/($A$2:$A$1840=$N$3)*ROW($A$2:$A$1840))-ROW($A$1), ROWS($M$3:M168))), "")</f>
        <v/>
      </c>
      <c r="Q168" s="41" t="str" cm="1">
        <f t="array" ref="Q168">IFERROR(INDEX($B$2:$B$1840,_xlfn.AGGREGATE(15,3,(($A$2:$A$1840=$N$3)/($A$2:$A$1840=$N$3)*ROW($A$2:$A$1840))-ROW($A$1), ROWS($M$3:M168))), "")</f>
        <v/>
      </c>
      <c r="R168" s="41" t="str" cm="1">
        <f t="array" ref="R168">IFERROR(INDEX($J$2:$J$1840,_xlfn.AGGREGATE(15,3,(($A$2:$A$1840=$N$3)/($A$2:$A$1840=$N$3)*ROW($A$2:$A$1840))-ROW($A$1), ROWS($M$3:M168))), "")</f>
        <v/>
      </c>
      <c r="S168" s="41" t="str" cm="1">
        <f t="array" ref="S168">IFERROR(INDEX($G$2:$G$1840,_xlfn.AGGREGATE(15,3,(($A$2:$A$1840=$N$3)/($A$2:$A$1840=$N$3)*ROW($A$2:$A$1840))-ROW($A$1), ROWS($M$3:M168))), "")</f>
        <v/>
      </c>
      <c r="T168" s="52" t="str">
        <f t="shared" si="2"/>
        <v/>
      </c>
    </row>
    <row r="169" spans="1:20" x14ac:dyDescent="0.45">
      <c r="A169" s="41" t="s">
        <v>2341</v>
      </c>
      <c r="B169" s="45" t="s">
        <v>2449</v>
      </c>
      <c r="C169" s="45" t="s">
        <v>2450</v>
      </c>
      <c r="D169" s="45"/>
      <c r="E169" s="41" t="s">
        <v>2124</v>
      </c>
      <c r="F169" s="41" t="s">
        <v>7</v>
      </c>
      <c r="G169" s="41">
        <v>179</v>
      </c>
      <c r="I169" s="65" t="s">
        <v>2075</v>
      </c>
      <c r="J169" s="41">
        <v>104</v>
      </c>
      <c r="K169" s="41">
        <v>150.4</v>
      </c>
      <c r="O169" s="53" t="str">
        <f>IFERROR((RANK(T169,$T$3:$T$191,0)+COUNTIF($T$3:T169, T169)-1), "")</f>
        <v/>
      </c>
      <c r="P169" s="51" t="str" cm="1">
        <f t="array" ref="P169">IFERROR(INDEX($C$2:$C$1840,_xlfn.AGGREGATE(15,3,(($A$2:$A$1840=$N$3)/($A$2:$A$1840=$N$3)*ROW($A$2:$A$1840))-ROW($A$1), ROWS($M$3:M169))), "")</f>
        <v/>
      </c>
      <c r="Q169" s="41" t="str" cm="1">
        <f t="array" ref="Q169">IFERROR(INDEX($B$2:$B$1840,_xlfn.AGGREGATE(15,3,(($A$2:$A$1840=$N$3)/($A$2:$A$1840=$N$3)*ROW($A$2:$A$1840))-ROW($A$1), ROWS($M$3:M169))), "")</f>
        <v/>
      </c>
      <c r="R169" s="41" t="str" cm="1">
        <f t="array" ref="R169">IFERROR(INDEX($J$2:$J$1840,_xlfn.AGGREGATE(15,3,(($A$2:$A$1840=$N$3)/($A$2:$A$1840=$N$3)*ROW($A$2:$A$1840))-ROW($A$1), ROWS($M$3:M169))), "")</f>
        <v/>
      </c>
      <c r="S169" s="41" t="str" cm="1">
        <f t="array" ref="S169">IFERROR(INDEX($G$2:$G$1840,_xlfn.AGGREGATE(15,3,(($A$2:$A$1840=$N$3)/($A$2:$A$1840=$N$3)*ROW($A$2:$A$1840))-ROW($A$1), ROWS($M$3:M169))), "")</f>
        <v/>
      </c>
      <c r="T169" s="52" t="str">
        <f t="shared" si="2"/>
        <v/>
      </c>
    </row>
    <row r="170" spans="1:20" x14ac:dyDescent="0.45">
      <c r="A170" s="41" t="s">
        <v>2341</v>
      </c>
      <c r="B170" s="45" t="s">
        <v>2451</v>
      </c>
      <c r="C170" s="45" t="s">
        <v>2452</v>
      </c>
      <c r="D170" s="45"/>
      <c r="E170" s="41" t="s">
        <v>6161</v>
      </c>
      <c r="F170" s="41" t="s">
        <v>7</v>
      </c>
      <c r="G170" s="41">
        <v>195</v>
      </c>
      <c r="I170" s="65" t="s">
        <v>2284</v>
      </c>
      <c r="J170" s="41">
        <v>85</v>
      </c>
      <c r="K170" s="41">
        <v>128</v>
      </c>
      <c r="O170" s="53" t="str">
        <f>IFERROR((RANK(T170,$T$3:$T$191,0)+COUNTIF($T$3:T170, T170)-1), "")</f>
        <v/>
      </c>
      <c r="P170" s="51" t="str" cm="1">
        <f t="array" ref="P170">IFERROR(INDEX($C$2:$C$1840,_xlfn.AGGREGATE(15,3,(($A$2:$A$1840=$N$3)/($A$2:$A$1840=$N$3)*ROW($A$2:$A$1840))-ROW($A$1), ROWS($M$3:M170))), "")</f>
        <v/>
      </c>
      <c r="Q170" s="41" t="str" cm="1">
        <f t="array" ref="Q170">IFERROR(INDEX($B$2:$B$1840,_xlfn.AGGREGATE(15,3,(($A$2:$A$1840=$N$3)/($A$2:$A$1840=$N$3)*ROW($A$2:$A$1840))-ROW($A$1), ROWS($M$3:M170))), "")</f>
        <v/>
      </c>
      <c r="R170" s="41" t="str" cm="1">
        <f t="array" ref="R170">IFERROR(INDEX($J$2:$J$1840,_xlfn.AGGREGATE(15,3,(($A$2:$A$1840=$N$3)/($A$2:$A$1840=$N$3)*ROW($A$2:$A$1840))-ROW($A$1), ROWS($M$3:M170))), "")</f>
        <v/>
      </c>
      <c r="S170" s="41" t="str" cm="1">
        <f t="array" ref="S170">IFERROR(INDEX($G$2:$G$1840,_xlfn.AGGREGATE(15,3,(($A$2:$A$1840=$N$3)/($A$2:$A$1840=$N$3)*ROW($A$2:$A$1840))-ROW($A$1), ROWS($M$3:M170))), "")</f>
        <v/>
      </c>
      <c r="T170" s="52" t="str">
        <f t="shared" si="2"/>
        <v/>
      </c>
    </row>
    <row r="171" spans="1:20" x14ac:dyDescent="0.45">
      <c r="A171" s="41" t="s">
        <v>2341</v>
      </c>
      <c r="B171" s="45" t="s">
        <v>2453</v>
      </c>
      <c r="C171" s="45" t="s">
        <v>2454</v>
      </c>
      <c r="D171" s="45"/>
      <c r="E171" s="41" t="s">
        <v>2359</v>
      </c>
      <c r="F171" s="41" t="s">
        <v>7</v>
      </c>
      <c r="G171" s="41">
        <v>850</v>
      </c>
      <c r="I171" s="65" t="s">
        <v>2284</v>
      </c>
      <c r="J171" s="41">
        <v>666</v>
      </c>
      <c r="K171" s="41">
        <v>990.40000000000009</v>
      </c>
      <c r="O171" s="53" t="str">
        <f>IFERROR((RANK(T171,$T$3:$T$191,0)+COUNTIF($T$3:T171, T171)-1), "")</f>
        <v/>
      </c>
      <c r="P171" s="51" t="str" cm="1">
        <f t="array" ref="P171">IFERROR(INDEX($C$2:$C$1840,_xlfn.AGGREGATE(15,3,(($A$2:$A$1840=$N$3)/($A$2:$A$1840=$N$3)*ROW($A$2:$A$1840))-ROW($A$1), ROWS($M$3:M171))), "")</f>
        <v/>
      </c>
      <c r="Q171" s="41" t="str" cm="1">
        <f t="array" ref="Q171">IFERROR(INDEX($B$2:$B$1840,_xlfn.AGGREGATE(15,3,(($A$2:$A$1840=$N$3)/($A$2:$A$1840=$N$3)*ROW($A$2:$A$1840))-ROW($A$1), ROWS($M$3:M171))), "")</f>
        <v/>
      </c>
      <c r="R171" s="41" t="str" cm="1">
        <f t="array" ref="R171">IFERROR(INDEX($J$2:$J$1840,_xlfn.AGGREGATE(15,3,(($A$2:$A$1840=$N$3)/($A$2:$A$1840=$N$3)*ROW($A$2:$A$1840))-ROW($A$1), ROWS($M$3:M171))), "")</f>
        <v/>
      </c>
      <c r="S171" s="41" t="str" cm="1">
        <f t="array" ref="S171">IFERROR(INDEX($G$2:$G$1840,_xlfn.AGGREGATE(15,3,(($A$2:$A$1840=$N$3)/($A$2:$A$1840=$N$3)*ROW($A$2:$A$1840))-ROW($A$1), ROWS($M$3:M171))), "")</f>
        <v/>
      </c>
      <c r="T171" s="52" t="str">
        <f t="shared" si="2"/>
        <v/>
      </c>
    </row>
    <row r="172" spans="1:20" x14ac:dyDescent="0.45">
      <c r="A172" s="41" t="s">
        <v>2341</v>
      </c>
      <c r="B172" s="45" t="s">
        <v>2455</v>
      </c>
      <c r="C172" s="45" t="s">
        <v>2456</v>
      </c>
      <c r="D172" s="45"/>
      <c r="E172" s="41" t="s">
        <v>2457</v>
      </c>
      <c r="F172" s="41" t="s">
        <v>7</v>
      </c>
      <c r="G172" s="41">
        <v>536</v>
      </c>
      <c r="I172" s="65" t="s">
        <v>2284</v>
      </c>
      <c r="J172" s="41">
        <v>302</v>
      </c>
      <c r="K172" s="41">
        <v>483.20000000000005</v>
      </c>
      <c r="O172" s="53" t="str">
        <f>IFERROR((RANK(T172,$T$3:$T$191,0)+COUNTIF($T$3:T172, T172)-1), "")</f>
        <v/>
      </c>
      <c r="P172" s="51" t="str" cm="1">
        <f t="array" ref="P172">IFERROR(INDEX($C$2:$C$1840,_xlfn.AGGREGATE(15,3,(($A$2:$A$1840=$N$3)/($A$2:$A$1840=$N$3)*ROW($A$2:$A$1840))-ROW($A$1), ROWS($M$3:M172))), "")</f>
        <v/>
      </c>
      <c r="Q172" s="41" t="str" cm="1">
        <f t="array" ref="Q172">IFERROR(INDEX($B$2:$B$1840,_xlfn.AGGREGATE(15,3,(($A$2:$A$1840=$N$3)/($A$2:$A$1840=$N$3)*ROW($A$2:$A$1840))-ROW($A$1), ROWS($M$3:M172))), "")</f>
        <v/>
      </c>
      <c r="R172" s="41" t="str" cm="1">
        <f t="array" ref="R172">IFERROR(INDEX($J$2:$J$1840,_xlfn.AGGREGATE(15,3,(($A$2:$A$1840=$N$3)/($A$2:$A$1840=$N$3)*ROW($A$2:$A$1840))-ROW($A$1), ROWS($M$3:M172))), "")</f>
        <v/>
      </c>
      <c r="S172" s="41" t="str" cm="1">
        <f t="array" ref="S172">IFERROR(INDEX($G$2:$G$1840,_xlfn.AGGREGATE(15,3,(($A$2:$A$1840=$N$3)/($A$2:$A$1840=$N$3)*ROW($A$2:$A$1840))-ROW($A$1), ROWS($M$3:M172))), "")</f>
        <v/>
      </c>
      <c r="T172" s="52" t="str">
        <f t="shared" si="2"/>
        <v/>
      </c>
    </row>
    <row r="173" spans="1:20" x14ac:dyDescent="0.45">
      <c r="A173" s="41" t="s">
        <v>2341</v>
      </c>
      <c r="B173" s="45" t="s">
        <v>2458</v>
      </c>
      <c r="C173" s="45" t="s">
        <v>2459</v>
      </c>
      <c r="D173" s="45"/>
      <c r="E173" s="41" t="s">
        <v>2359</v>
      </c>
      <c r="F173" s="41" t="s">
        <v>7</v>
      </c>
      <c r="G173" s="41">
        <v>648</v>
      </c>
      <c r="I173" s="65" t="s">
        <v>2284</v>
      </c>
      <c r="J173" s="41">
        <v>181</v>
      </c>
      <c r="K173" s="41">
        <v>278.40000000000003</v>
      </c>
      <c r="O173" s="53" t="str">
        <f>IFERROR((RANK(T173,$T$3:$T$191,0)+COUNTIF($T$3:T173, T173)-1), "")</f>
        <v/>
      </c>
      <c r="P173" s="51" t="str" cm="1">
        <f t="array" ref="P173">IFERROR(INDEX($C$2:$C$1840,_xlfn.AGGREGATE(15,3,(($A$2:$A$1840=$N$3)/($A$2:$A$1840=$N$3)*ROW($A$2:$A$1840))-ROW($A$1), ROWS($M$3:M173))), "")</f>
        <v/>
      </c>
      <c r="Q173" s="41" t="str" cm="1">
        <f t="array" ref="Q173">IFERROR(INDEX($B$2:$B$1840,_xlfn.AGGREGATE(15,3,(($A$2:$A$1840=$N$3)/($A$2:$A$1840=$N$3)*ROW($A$2:$A$1840))-ROW($A$1), ROWS($M$3:M173))), "")</f>
        <v/>
      </c>
      <c r="R173" s="41" t="str" cm="1">
        <f t="array" ref="R173">IFERROR(INDEX($J$2:$J$1840,_xlfn.AGGREGATE(15,3,(($A$2:$A$1840=$N$3)/($A$2:$A$1840=$N$3)*ROW($A$2:$A$1840))-ROW($A$1), ROWS($M$3:M173))), "")</f>
        <v/>
      </c>
      <c r="S173" s="41" t="str" cm="1">
        <f t="array" ref="S173">IFERROR(INDEX($G$2:$G$1840,_xlfn.AGGREGATE(15,3,(($A$2:$A$1840=$N$3)/($A$2:$A$1840=$N$3)*ROW($A$2:$A$1840))-ROW($A$1), ROWS($M$3:M173))), "")</f>
        <v/>
      </c>
      <c r="T173" s="52" t="str">
        <f t="shared" si="2"/>
        <v/>
      </c>
    </row>
    <row r="174" spans="1:20" x14ac:dyDescent="0.45">
      <c r="A174" s="41" t="s">
        <v>2341</v>
      </c>
      <c r="B174" s="45" t="s">
        <v>2460</v>
      </c>
      <c r="C174" s="45" t="s">
        <v>2461</v>
      </c>
      <c r="D174" s="45"/>
      <c r="E174" s="41" t="s">
        <v>2124</v>
      </c>
      <c r="F174" s="41" t="s">
        <v>7</v>
      </c>
      <c r="G174" s="41">
        <v>285</v>
      </c>
      <c r="I174" s="65" t="s">
        <v>2075</v>
      </c>
      <c r="J174" s="41">
        <v>210</v>
      </c>
      <c r="K174" s="41">
        <v>305.60000000000002</v>
      </c>
      <c r="O174" s="53" t="str">
        <f>IFERROR((RANK(T174,$T$3:$T$191,0)+COUNTIF($T$3:T174, T174)-1), "")</f>
        <v/>
      </c>
      <c r="P174" s="51" t="str" cm="1">
        <f t="array" ref="P174">IFERROR(INDEX($C$2:$C$1840,_xlfn.AGGREGATE(15,3,(($A$2:$A$1840=$N$3)/($A$2:$A$1840=$N$3)*ROW($A$2:$A$1840))-ROW($A$1), ROWS($M$3:M174))), "")</f>
        <v/>
      </c>
      <c r="Q174" s="41" t="str" cm="1">
        <f t="array" ref="Q174">IFERROR(INDEX($B$2:$B$1840,_xlfn.AGGREGATE(15,3,(($A$2:$A$1840=$N$3)/($A$2:$A$1840=$N$3)*ROW($A$2:$A$1840))-ROW($A$1), ROWS($M$3:M174))), "")</f>
        <v/>
      </c>
      <c r="R174" s="41" t="str" cm="1">
        <f t="array" ref="R174">IFERROR(INDEX($J$2:$J$1840,_xlfn.AGGREGATE(15,3,(($A$2:$A$1840=$N$3)/($A$2:$A$1840=$N$3)*ROW($A$2:$A$1840))-ROW($A$1), ROWS($M$3:M174))), "")</f>
        <v/>
      </c>
      <c r="S174" s="41" t="str" cm="1">
        <f t="array" ref="S174">IFERROR(INDEX($G$2:$G$1840,_xlfn.AGGREGATE(15,3,(($A$2:$A$1840=$N$3)/($A$2:$A$1840=$N$3)*ROW($A$2:$A$1840))-ROW($A$1), ROWS($M$3:M174))), "")</f>
        <v/>
      </c>
      <c r="T174" s="52" t="str">
        <f t="shared" si="2"/>
        <v/>
      </c>
    </row>
    <row r="175" spans="1:20" x14ac:dyDescent="0.45">
      <c r="A175" s="41" t="s">
        <v>2341</v>
      </c>
      <c r="B175" s="45" t="s">
        <v>2462</v>
      </c>
      <c r="C175" s="45" t="s">
        <v>2463</v>
      </c>
      <c r="D175" s="45"/>
      <c r="E175" s="41" t="s">
        <v>2347</v>
      </c>
      <c r="F175" s="41" t="s">
        <v>7</v>
      </c>
      <c r="G175" s="41">
        <v>212</v>
      </c>
      <c r="I175" s="65" t="s">
        <v>2071</v>
      </c>
      <c r="J175" s="41">
        <v>101</v>
      </c>
      <c r="K175" s="41">
        <v>105.60000000000001</v>
      </c>
      <c r="O175" s="53" t="str">
        <f>IFERROR((RANK(T175,$T$3:$T$191,0)+COUNTIF($T$3:T175, T175)-1), "")</f>
        <v/>
      </c>
      <c r="P175" s="51" t="str" cm="1">
        <f t="array" ref="P175">IFERROR(INDEX($C$2:$C$1840,_xlfn.AGGREGATE(15,3,(($A$2:$A$1840=$N$3)/($A$2:$A$1840=$N$3)*ROW($A$2:$A$1840))-ROW($A$1), ROWS($M$3:M175))), "")</f>
        <v/>
      </c>
      <c r="Q175" s="41" t="str" cm="1">
        <f t="array" ref="Q175">IFERROR(INDEX($B$2:$B$1840,_xlfn.AGGREGATE(15,3,(($A$2:$A$1840=$N$3)/($A$2:$A$1840=$N$3)*ROW($A$2:$A$1840))-ROW($A$1), ROWS($M$3:M175))), "")</f>
        <v/>
      </c>
      <c r="R175" s="41" t="str" cm="1">
        <f t="array" ref="R175">IFERROR(INDEX($J$2:$J$1840,_xlfn.AGGREGATE(15,3,(($A$2:$A$1840=$N$3)/($A$2:$A$1840=$N$3)*ROW($A$2:$A$1840))-ROW($A$1), ROWS($M$3:M175))), "")</f>
        <v/>
      </c>
      <c r="S175" s="41" t="str" cm="1">
        <f t="array" ref="S175">IFERROR(INDEX($G$2:$G$1840,_xlfn.AGGREGATE(15,3,(($A$2:$A$1840=$N$3)/($A$2:$A$1840=$N$3)*ROW($A$2:$A$1840))-ROW($A$1), ROWS($M$3:M175))), "")</f>
        <v/>
      </c>
      <c r="T175" s="52" t="str">
        <f t="shared" si="2"/>
        <v/>
      </c>
    </row>
    <row r="176" spans="1:20" x14ac:dyDescent="0.45">
      <c r="A176" s="41" t="s">
        <v>2341</v>
      </c>
      <c r="B176" s="45" t="s">
        <v>2464</v>
      </c>
      <c r="C176" s="45" t="s">
        <v>2465</v>
      </c>
      <c r="D176" s="45"/>
      <c r="E176" s="41" t="s">
        <v>2376</v>
      </c>
      <c r="F176" s="41" t="s">
        <v>7</v>
      </c>
      <c r="G176" s="41">
        <v>363</v>
      </c>
      <c r="I176" s="65" t="s">
        <v>2075</v>
      </c>
      <c r="J176" s="41">
        <v>316</v>
      </c>
      <c r="K176" s="41">
        <v>460.8</v>
      </c>
      <c r="O176" s="53" t="str">
        <f>IFERROR((RANK(T176,$T$3:$T$191,0)+COUNTIF($T$3:T176, T176)-1), "")</f>
        <v/>
      </c>
      <c r="P176" s="51" t="str" cm="1">
        <f t="array" ref="P176">IFERROR(INDEX($C$2:$C$1840,_xlfn.AGGREGATE(15,3,(($A$2:$A$1840=$N$3)/($A$2:$A$1840=$N$3)*ROW($A$2:$A$1840))-ROW($A$1), ROWS($M$3:M176))), "")</f>
        <v/>
      </c>
      <c r="Q176" s="41" t="str" cm="1">
        <f t="array" ref="Q176">IFERROR(INDEX($B$2:$B$1840,_xlfn.AGGREGATE(15,3,(($A$2:$A$1840=$N$3)/($A$2:$A$1840=$N$3)*ROW($A$2:$A$1840))-ROW($A$1), ROWS($M$3:M176))), "")</f>
        <v/>
      </c>
      <c r="R176" s="41" t="str" cm="1">
        <f t="array" ref="R176">IFERROR(INDEX($J$2:$J$1840,_xlfn.AGGREGATE(15,3,(($A$2:$A$1840=$N$3)/($A$2:$A$1840=$N$3)*ROW($A$2:$A$1840))-ROW($A$1), ROWS($M$3:M176))), "")</f>
        <v/>
      </c>
      <c r="S176" s="41" t="str" cm="1">
        <f t="array" ref="S176">IFERROR(INDEX($G$2:$G$1840,_xlfn.AGGREGATE(15,3,(($A$2:$A$1840=$N$3)/($A$2:$A$1840=$N$3)*ROW($A$2:$A$1840))-ROW($A$1), ROWS($M$3:M176))), "")</f>
        <v/>
      </c>
      <c r="T176" s="52" t="str">
        <f t="shared" si="2"/>
        <v/>
      </c>
    </row>
    <row r="177" spans="1:20" x14ac:dyDescent="0.45">
      <c r="A177" s="41" t="s">
        <v>2341</v>
      </c>
      <c r="B177" s="45" t="s">
        <v>2466</v>
      </c>
      <c r="C177" s="45" t="s">
        <v>2467</v>
      </c>
      <c r="D177" s="45"/>
      <c r="E177" s="41" t="s">
        <v>2376</v>
      </c>
      <c r="F177" s="41" t="s">
        <v>7</v>
      </c>
      <c r="G177" s="41">
        <v>241</v>
      </c>
      <c r="I177" s="65" t="s">
        <v>2075</v>
      </c>
      <c r="J177" s="41">
        <v>125</v>
      </c>
      <c r="K177" s="41">
        <v>187.20000000000002</v>
      </c>
      <c r="O177" s="53" t="str">
        <f>IFERROR((RANK(T177,$T$3:$T$191,0)+COUNTIF($T$3:T177, T177)-1), "")</f>
        <v/>
      </c>
      <c r="P177" s="51" t="str" cm="1">
        <f t="array" ref="P177">IFERROR(INDEX($C$2:$C$1840,_xlfn.AGGREGATE(15,3,(($A$2:$A$1840=$N$3)/($A$2:$A$1840=$N$3)*ROW($A$2:$A$1840))-ROW($A$1), ROWS($M$3:M177))), "")</f>
        <v/>
      </c>
      <c r="Q177" s="41" t="str" cm="1">
        <f t="array" ref="Q177">IFERROR(INDEX($B$2:$B$1840,_xlfn.AGGREGATE(15,3,(($A$2:$A$1840=$N$3)/($A$2:$A$1840=$N$3)*ROW($A$2:$A$1840))-ROW($A$1), ROWS($M$3:M177))), "")</f>
        <v/>
      </c>
      <c r="R177" s="41" t="str" cm="1">
        <f t="array" ref="R177">IFERROR(INDEX($J$2:$J$1840,_xlfn.AGGREGATE(15,3,(($A$2:$A$1840=$N$3)/($A$2:$A$1840=$N$3)*ROW($A$2:$A$1840))-ROW($A$1), ROWS($M$3:M177))), "")</f>
        <v/>
      </c>
      <c r="S177" s="41" t="str" cm="1">
        <f t="array" ref="S177">IFERROR(INDEX($G$2:$G$1840,_xlfn.AGGREGATE(15,3,(($A$2:$A$1840=$N$3)/($A$2:$A$1840=$N$3)*ROW($A$2:$A$1840))-ROW($A$1), ROWS($M$3:M177))), "")</f>
        <v/>
      </c>
      <c r="T177" s="52" t="str">
        <f t="shared" si="2"/>
        <v/>
      </c>
    </row>
    <row r="178" spans="1:20" x14ac:dyDescent="0.45">
      <c r="A178" s="41" t="s">
        <v>2341</v>
      </c>
      <c r="B178" s="45" t="s">
        <v>2468</v>
      </c>
      <c r="C178" s="45" t="s">
        <v>2469</v>
      </c>
      <c r="D178" s="45"/>
      <c r="E178" s="41" t="s">
        <v>2376</v>
      </c>
      <c r="F178" s="41" t="s">
        <v>7</v>
      </c>
      <c r="G178" s="41">
        <v>749</v>
      </c>
      <c r="I178" s="65" t="s">
        <v>2075</v>
      </c>
      <c r="J178" s="41">
        <v>395</v>
      </c>
      <c r="K178" s="41">
        <v>571.20000000000005</v>
      </c>
      <c r="O178" s="53" t="str">
        <f>IFERROR((RANK(T178,$T$3:$T$191,0)+COUNTIF($T$3:T178, T178)-1), "")</f>
        <v/>
      </c>
      <c r="P178" s="51" t="str" cm="1">
        <f t="array" ref="P178">IFERROR(INDEX($C$2:$C$1840,_xlfn.AGGREGATE(15,3,(($A$2:$A$1840=$N$3)/($A$2:$A$1840=$N$3)*ROW($A$2:$A$1840))-ROW($A$1), ROWS($M$3:M178))), "")</f>
        <v/>
      </c>
      <c r="Q178" s="41" t="str" cm="1">
        <f t="array" ref="Q178">IFERROR(INDEX($B$2:$B$1840,_xlfn.AGGREGATE(15,3,(($A$2:$A$1840=$N$3)/($A$2:$A$1840=$N$3)*ROW($A$2:$A$1840))-ROW($A$1), ROWS($M$3:M178))), "")</f>
        <v/>
      </c>
      <c r="R178" s="41" t="str" cm="1">
        <f t="array" ref="R178">IFERROR(INDEX($J$2:$J$1840,_xlfn.AGGREGATE(15,3,(($A$2:$A$1840=$N$3)/($A$2:$A$1840=$N$3)*ROW($A$2:$A$1840))-ROW($A$1), ROWS($M$3:M178))), "")</f>
        <v/>
      </c>
      <c r="S178" s="41" t="str" cm="1">
        <f t="array" ref="S178">IFERROR(INDEX($G$2:$G$1840,_xlfn.AGGREGATE(15,3,(($A$2:$A$1840=$N$3)/($A$2:$A$1840=$N$3)*ROW($A$2:$A$1840))-ROW($A$1), ROWS($M$3:M178))), "")</f>
        <v/>
      </c>
      <c r="T178" s="52" t="str">
        <f t="shared" si="2"/>
        <v/>
      </c>
    </row>
    <row r="179" spans="1:20" x14ac:dyDescent="0.45">
      <c r="A179" s="41" t="s">
        <v>2341</v>
      </c>
      <c r="B179" s="45" t="s">
        <v>2470</v>
      </c>
      <c r="C179" s="45" t="s">
        <v>2471</v>
      </c>
      <c r="D179" s="45"/>
      <c r="E179" s="41" t="s">
        <v>2124</v>
      </c>
      <c r="F179" s="41" t="s">
        <v>7</v>
      </c>
      <c r="G179" s="41">
        <v>121</v>
      </c>
      <c r="I179" s="65" t="s">
        <v>2075</v>
      </c>
      <c r="J179" s="41">
        <v>97</v>
      </c>
      <c r="K179" s="41">
        <v>140.80000000000001</v>
      </c>
      <c r="O179" s="53" t="str">
        <f>IFERROR((RANK(T179,$T$3:$T$191,0)+COUNTIF($T$3:T179, T179)-1), "")</f>
        <v/>
      </c>
      <c r="P179" s="51" t="str" cm="1">
        <f t="array" ref="P179">IFERROR(INDEX($C$2:$C$1840,_xlfn.AGGREGATE(15,3,(($A$2:$A$1840=$N$3)/($A$2:$A$1840=$N$3)*ROW($A$2:$A$1840))-ROW($A$1), ROWS($M$3:M179))), "")</f>
        <v/>
      </c>
      <c r="Q179" s="41" t="str" cm="1">
        <f t="array" ref="Q179">IFERROR(INDEX($B$2:$B$1840,_xlfn.AGGREGATE(15,3,(($A$2:$A$1840=$N$3)/($A$2:$A$1840=$N$3)*ROW($A$2:$A$1840))-ROW($A$1), ROWS($M$3:M179))), "")</f>
        <v/>
      </c>
      <c r="R179" s="41" t="str" cm="1">
        <f t="array" ref="R179">IFERROR(INDEX($J$2:$J$1840,_xlfn.AGGREGATE(15,3,(($A$2:$A$1840=$N$3)/($A$2:$A$1840=$N$3)*ROW($A$2:$A$1840))-ROW($A$1), ROWS($M$3:M179))), "")</f>
        <v/>
      </c>
      <c r="S179" s="41" t="str" cm="1">
        <f t="array" ref="S179">IFERROR(INDEX($G$2:$G$1840,_xlfn.AGGREGATE(15,3,(($A$2:$A$1840=$N$3)/($A$2:$A$1840=$N$3)*ROW($A$2:$A$1840))-ROW($A$1), ROWS($M$3:M179))), "")</f>
        <v/>
      </c>
      <c r="T179" s="52" t="str">
        <f t="shared" si="2"/>
        <v/>
      </c>
    </row>
    <row r="180" spans="1:20" x14ac:dyDescent="0.45">
      <c r="A180" s="41" t="s">
        <v>2341</v>
      </c>
      <c r="B180" s="45" t="s">
        <v>2472</v>
      </c>
      <c r="C180" s="45" t="s">
        <v>2473</v>
      </c>
      <c r="D180" s="45"/>
      <c r="E180" s="41" t="s">
        <v>2124</v>
      </c>
      <c r="F180" s="41" t="s">
        <v>7</v>
      </c>
      <c r="G180" s="41">
        <v>245</v>
      </c>
      <c r="I180" s="65" t="s">
        <v>2075</v>
      </c>
      <c r="J180" s="41">
        <v>169</v>
      </c>
      <c r="K180" s="41">
        <v>249.60000000000002</v>
      </c>
      <c r="O180" s="53" t="str">
        <f>IFERROR((RANK(T180,$T$3:$T$191,0)+COUNTIF($T$3:T180, T180)-1), "")</f>
        <v/>
      </c>
      <c r="P180" s="51" t="str" cm="1">
        <f t="array" ref="P180">IFERROR(INDEX($C$2:$C$1840,_xlfn.AGGREGATE(15,3,(($A$2:$A$1840=$N$3)/($A$2:$A$1840=$N$3)*ROW($A$2:$A$1840))-ROW($A$1), ROWS($M$3:M180))), "")</f>
        <v/>
      </c>
      <c r="Q180" s="41" t="str" cm="1">
        <f t="array" ref="Q180">IFERROR(INDEX($B$2:$B$1840,_xlfn.AGGREGATE(15,3,(($A$2:$A$1840=$N$3)/($A$2:$A$1840=$N$3)*ROW($A$2:$A$1840))-ROW($A$1), ROWS($M$3:M180))), "")</f>
        <v/>
      </c>
      <c r="R180" s="41" t="str" cm="1">
        <f t="array" ref="R180">IFERROR(INDEX($J$2:$J$1840,_xlfn.AGGREGATE(15,3,(($A$2:$A$1840=$N$3)/($A$2:$A$1840=$N$3)*ROW($A$2:$A$1840))-ROW($A$1), ROWS($M$3:M180))), "")</f>
        <v/>
      </c>
      <c r="S180" s="41" t="str" cm="1">
        <f t="array" ref="S180">IFERROR(INDEX($G$2:$G$1840,_xlfn.AGGREGATE(15,3,(($A$2:$A$1840=$N$3)/($A$2:$A$1840=$N$3)*ROW($A$2:$A$1840))-ROW($A$1), ROWS($M$3:M180))), "")</f>
        <v/>
      </c>
      <c r="T180" s="52" t="str">
        <f t="shared" si="2"/>
        <v/>
      </c>
    </row>
    <row r="181" spans="1:20" x14ac:dyDescent="0.45">
      <c r="A181" s="41" t="s">
        <v>2341</v>
      </c>
      <c r="B181" s="45" t="s">
        <v>2474</v>
      </c>
      <c r="C181" s="45" t="s">
        <v>2475</v>
      </c>
      <c r="D181" s="45"/>
      <c r="E181" s="41" t="s">
        <v>2376</v>
      </c>
      <c r="F181" s="41" t="s">
        <v>7</v>
      </c>
      <c r="G181" s="41">
        <v>210</v>
      </c>
      <c r="I181" s="65" t="s">
        <v>2075</v>
      </c>
      <c r="J181" s="41">
        <v>156</v>
      </c>
      <c r="K181" s="41">
        <v>219.20000000000002</v>
      </c>
      <c r="O181" s="53" t="str">
        <f>IFERROR((RANK(T181,$T$3:$T$191,0)+COUNTIF($T$3:T181, T181)-1), "")</f>
        <v/>
      </c>
      <c r="P181" s="51" t="str" cm="1">
        <f t="array" ref="P181">IFERROR(INDEX($C$2:$C$1840,_xlfn.AGGREGATE(15,3,(($A$2:$A$1840=$N$3)/($A$2:$A$1840=$N$3)*ROW($A$2:$A$1840))-ROW($A$1), ROWS($M$3:M181))), "")</f>
        <v/>
      </c>
      <c r="Q181" s="41" t="str" cm="1">
        <f t="array" ref="Q181">IFERROR(INDEX($B$2:$B$1840,_xlfn.AGGREGATE(15,3,(($A$2:$A$1840=$N$3)/($A$2:$A$1840=$N$3)*ROW($A$2:$A$1840))-ROW($A$1), ROWS($M$3:M181))), "")</f>
        <v/>
      </c>
      <c r="R181" s="41" t="str" cm="1">
        <f t="array" ref="R181">IFERROR(INDEX($J$2:$J$1840,_xlfn.AGGREGATE(15,3,(($A$2:$A$1840=$N$3)/($A$2:$A$1840=$N$3)*ROW($A$2:$A$1840))-ROW($A$1), ROWS($M$3:M181))), "")</f>
        <v/>
      </c>
      <c r="S181" s="41" t="str" cm="1">
        <f t="array" ref="S181">IFERROR(INDEX($G$2:$G$1840,_xlfn.AGGREGATE(15,3,(($A$2:$A$1840=$N$3)/($A$2:$A$1840=$N$3)*ROW($A$2:$A$1840))-ROW($A$1), ROWS($M$3:M181))), "")</f>
        <v/>
      </c>
      <c r="T181" s="52" t="str">
        <f t="shared" si="2"/>
        <v/>
      </c>
    </row>
    <row r="182" spans="1:20" x14ac:dyDescent="0.45">
      <c r="A182" s="41" t="s">
        <v>2341</v>
      </c>
      <c r="B182" s="45" t="s">
        <v>2476</v>
      </c>
      <c r="C182" s="45" t="s">
        <v>2477</v>
      </c>
      <c r="D182" s="45"/>
      <c r="E182" s="41" t="s">
        <v>2359</v>
      </c>
      <c r="F182" s="41" t="s">
        <v>7</v>
      </c>
      <c r="G182" s="41">
        <v>388</v>
      </c>
      <c r="I182" s="65" t="s">
        <v>2284</v>
      </c>
      <c r="J182" s="41">
        <v>330</v>
      </c>
      <c r="K182" s="41">
        <v>473.6</v>
      </c>
      <c r="O182" s="53" t="str">
        <f>IFERROR((RANK(T182,$T$3:$T$191,0)+COUNTIF($T$3:T182, T182)-1), "")</f>
        <v/>
      </c>
      <c r="P182" s="51" t="str" cm="1">
        <f t="array" ref="P182">IFERROR(INDEX($C$2:$C$1840,_xlfn.AGGREGATE(15,3,(($A$2:$A$1840=$N$3)/($A$2:$A$1840=$N$3)*ROW($A$2:$A$1840))-ROW($A$1), ROWS($M$3:M182))), "")</f>
        <v/>
      </c>
      <c r="Q182" s="41" t="str" cm="1">
        <f t="array" ref="Q182">IFERROR(INDEX($B$2:$B$1840,_xlfn.AGGREGATE(15,3,(($A$2:$A$1840=$N$3)/($A$2:$A$1840=$N$3)*ROW($A$2:$A$1840))-ROW($A$1), ROWS($M$3:M182))), "")</f>
        <v/>
      </c>
      <c r="R182" s="41" t="str" cm="1">
        <f t="array" ref="R182">IFERROR(INDEX($J$2:$J$1840,_xlfn.AGGREGATE(15,3,(($A$2:$A$1840=$N$3)/($A$2:$A$1840=$N$3)*ROW($A$2:$A$1840))-ROW($A$1), ROWS($M$3:M182))), "")</f>
        <v/>
      </c>
      <c r="S182" s="41" t="str" cm="1">
        <f t="array" ref="S182">IFERROR(INDEX($G$2:$G$1840,_xlfn.AGGREGATE(15,3,(($A$2:$A$1840=$N$3)/($A$2:$A$1840=$N$3)*ROW($A$2:$A$1840))-ROW($A$1), ROWS($M$3:M182))), "")</f>
        <v/>
      </c>
      <c r="T182" s="52" t="str">
        <f t="shared" si="2"/>
        <v/>
      </c>
    </row>
    <row r="183" spans="1:20" x14ac:dyDescent="0.45">
      <c r="A183" s="41" t="s">
        <v>2341</v>
      </c>
      <c r="B183" s="45" t="s">
        <v>2478</v>
      </c>
      <c r="C183" s="45" t="s">
        <v>2479</v>
      </c>
      <c r="D183" s="45"/>
      <c r="E183" s="41" t="s">
        <v>2359</v>
      </c>
      <c r="F183" s="41" t="s">
        <v>7</v>
      </c>
      <c r="G183" s="41">
        <v>376</v>
      </c>
      <c r="I183" s="65" t="s">
        <v>2284</v>
      </c>
      <c r="J183" s="41">
        <v>252</v>
      </c>
      <c r="K183" s="41">
        <v>377.6</v>
      </c>
      <c r="O183" s="53" t="str">
        <f>IFERROR((RANK(T183,$T$3:$T$191,0)+COUNTIF($T$3:T183, T183)-1), "")</f>
        <v/>
      </c>
      <c r="P183" s="51" t="str" cm="1">
        <f t="array" ref="P183">IFERROR(INDEX($C$2:$C$1840,_xlfn.AGGREGATE(15,3,(($A$2:$A$1840=$N$3)/($A$2:$A$1840=$N$3)*ROW($A$2:$A$1840))-ROW($A$1), ROWS($M$3:M183))), "")</f>
        <v/>
      </c>
      <c r="Q183" s="41" t="str" cm="1">
        <f t="array" ref="Q183">IFERROR(INDEX($B$2:$B$1840,_xlfn.AGGREGATE(15,3,(($A$2:$A$1840=$N$3)/($A$2:$A$1840=$N$3)*ROW($A$2:$A$1840))-ROW($A$1), ROWS($M$3:M183))), "")</f>
        <v/>
      </c>
      <c r="R183" s="41" t="str" cm="1">
        <f t="array" ref="R183">IFERROR(INDEX($J$2:$J$1840,_xlfn.AGGREGATE(15,3,(($A$2:$A$1840=$N$3)/($A$2:$A$1840=$N$3)*ROW($A$2:$A$1840))-ROW($A$1), ROWS($M$3:M183))), "")</f>
        <v/>
      </c>
      <c r="S183" s="41" t="str" cm="1">
        <f t="array" ref="S183">IFERROR(INDEX($G$2:$G$1840,_xlfn.AGGREGATE(15,3,(($A$2:$A$1840=$N$3)/($A$2:$A$1840=$N$3)*ROW($A$2:$A$1840))-ROW($A$1), ROWS($M$3:M183))), "")</f>
        <v/>
      </c>
      <c r="T183" s="52" t="str">
        <f t="shared" si="2"/>
        <v/>
      </c>
    </row>
    <row r="184" spans="1:20" x14ac:dyDescent="0.45">
      <c r="A184" s="41" t="s">
        <v>2341</v>
      </c>
      <c r="B184" s="45" t="s">
        <v>2480</v>
      </c>
      <c r="C184" s="45" t="s">
        <v>2481</v>
      </c>
      <c r="D184" s="45"/>
      <c r="E184" s="41" t="s">
        <v>2124</v>
      </c>
      <c r="F184" s="41" t="s">
        <v>7</v>
      </c>
      <c r="G184" s="41">
        <v>339</v>
      </c>
      <c r="I184" s="65" t="s">
        <v>2075</v>
      </c>
      <c r="J184" s="41">
        <v>208</v>
      </c>
      <c r="K184" s="41">
        <v>313.60000000000002</v>
      </c>
      <c r="O184" s="53" t="str">
        <f>IFERROR((RANK(T184,$T$3:$T$191,0)+COUNTIF($T$3:T184, T184)-1), "")</f>
        <v/>
      </c>
      <c r="P184" s="51" t="str" cm="1">
        <f t="array" ref="P184">IFERROR(INDEX($C$2:$C$1840,_xlfn.AGGREGATE(15,3,(($A$2:$A$1840=$N$3)/($A$2:$A$1840=$N$3)*ROW($A$2:$A$1840))-ROW($A$1), ROWS($M$3:M184))), "")</f>
        <v/>
      </c>
      <c r="Q184" s="41" t="str" cm="1">
        <f t="array" ref="Q184">IFERROR(INDEX($B$2:$B$1840,_xlfn.AGGREGATE(15,3,(($A$2:$A$1840=$N$3)/($A$2:$A$1840=$N$3)*ROW($A$2:$A$1840))-ROW($A$1), ROWS($M$3:M184))), "")</f>
        <v/>
      </c>
      <c r="R184" s="41" t="str" cm="1">
        <f t="array" ref="R184">IFERROR(INDEX($J$2:$J$1840,_xlfn.AGGREGATE(15,3,(($A$2:$A$1840=$N$3)/($A$2:$A$1840=$N$3)*ROW($A$2:$A$1840))-ROW($A$1), ROWS($M$3:M184))), "")</f>
        <v/>
      </c>
      <c r="S184" s="41" t="str" cm="1">
        <f t="array" ref="S184">IFERROR(INDEX($G$2:$G$1840,_xlfn.AGGREGATE(15,3,(($A$2:$A$1840=$N$3)/($A$2:$A$1840=$N$3)*ROW($A$2:$A$1840))-ROW($A$1), ROWS($M$3:M184))), "")</f>
        <v/>
      </c>
      <c r="T184" s="52" t="str">
        <f t="shared" si="2"/>
        <v/>
      </c>
    </row>
    <row r="185" spans="1:20" x14ac:dyDescent="0.45">
      <c r="A185" s="41" t="s">
        <v>2341</v>
      </c>
      <c r="B185" s="45" t="s">
        <v>2482</v>
      </c>
      <c r="C185" s="45" t="s">
        <v>2483</v>
      </c>
      <c r="D185" s="45"/>
      <c r="E185" s="41" t="s">
        <v>2359</v>
      </c>
      <c r="F185" s="41" t="s">
        <v>7</v>
      </c>
      <c r="G185" s="41">
        <v>547</v>
      </c>
      <c r="I185" s="65" t="s">
        <v>2284</v>
      </c>
      <c r="J185" s="41">
        <v>240</v>
      </c>
      <c r="K185" s="41">
        <v>350.40000000000003</v>
      </c>
      <c r="O185" s="53" t="str">
        <f>IFERROR((RANK(T185,$T$3:$T$191,0)+COUNTIF($T$3:T185, T185)-1), "")</f>
        <v/>
      </c>
      <c r="P185" s="51" t="str" cm="1">
        <f t="array" ref="P185">IFERROR(INDEX($C$2:$C$1840,_xlfn.AGGREGATE(15,3,(($A$2:$A$1840=$N$3)/($A$2:$A$1840=$N$3)*ROW($A$2:$A$1840))-ROW($A$1), ROWS($M$3:M185))), "")</f>
        <v/>
      </c>
      <c r="Q185" s="41" t="str" cm="1">
        <f t="array" ref="Q185">IFERROR(INDEX($B$2:$B$1840,_xlfn.AGGREGATE(15,3,(($A$2:$A$1840=$N$3)/($A$2:$A$1840=$N$3)*ROW($A$2:$A$1840))-ROW($A$1), ROWS($M$3:M185))), "")</f>
        <v/>
      </c>
      <c r="R185" s="41" t="str" cm="1">
        <f t="array" ref="R185">IFERROR(INDEX($J$2:$J$1840,_xlfn.AGGREGATE(15,3,(($A$2:$A$1840=$N$3)/($A$2:$A$1840=$N$3)*ROW($A$2:$A$1840))-ROW($A$1), ROWS($M$3:M185))), "")</f>
        <v/>
      </c>
      <c r="S185" s="41" t="str" cm="1">
        <f t="array" ref="S185">IFERROR(INDEX($G$2:$G$1840,_xlfn.AGGREGATE(15,3,(($A$2:$A$1840=$N$3)/($A$2:$A$1840=$N$3)*ROW($A$2:$A$1840))-ROW($A$1), ROWS($M$3:M185))), "")</f>
        <v/>
      </c>
      <c r="T185" s="52" t="str">
        <f t="shared" si="2"/>
        <v/>
      </c>
    </row>
    <row r="186" spans="1:20" x14ac:dyDescent="0.45">
      <c r="A186" s="41" t="s">
        <v>2341</v>
      </c>
      <c r="B186" s="45" t="s">
        <v>2484</v>
      </c>
      <c r="C186" s="45" t="s">
        <v>2485</v>
      </c>
      <c r="D186" s="45"/>
      <c r="E186" s="41" t="s">
        <v>2124</v>
      </c>
      <c r="F186" s="41" t="s">
        <v>7</v>
      </c>
      <c r="G186" s="41">
        <v>215</v>
      </c>
      <c r="I186" s="65" t="s">
        <v>2075</v>
      </c>
      <c r="J186" s="41">
        <v>146</v>
      </c>
      <c r="K186" s="41">
        <v>211.20000000000002</v>
      </c>
      <c r="O186" s="53" t="str">
        <f>IFERROR((RANK(T186,$T$3:$T$191,0)+COUNTIF($T$3:T186, T186)-1), "")</f>
        <v/>
      </c>
      <c r="P186" s="51" t="str" cm="1">
        <f t="array" ref="P186">IFERROR(INDEX($C$2:$C$1840,_xlfn.AGGREGATE(15,3,(($A$2:$A$1840=$N$3)/($A$2:$A$1840=$N$3)*ROW($A$2:$A$1840))-ROW($A$1), ROWS($M$3:M186))), "")</f>
        <v/>
      </c>
      <c r="Q186" s="41" t="str" cm="1">
        <f t="array" ref="Q186">IFERROR(INDEX($B$2:$B$1840,_xlfn.AGGREGATE(15,3,(($A$2:$A$1840=$N$3)/($A$2:$A$1840=$N$3)*ROW($A$2:$A$1840))-ROW($A$1), ROWS($M$3:M186))), "")</f>
        <v/>
      </c>
      <c r="R186" s="41" t="str" cm="1">
        <f t="array" ref="R186">IFERROR(INDEX($J$2:$J$1840,_xlfn.AGGREGATE(15,3,(($A$2:$A$1840=$N$3)/($A$2:$A$1840=$N$3)*ROW($A$2:$A$1840))-ROW($A$1), ROWS($M$3:M186))), "")</f>
        <v/>
      </c>
      <c r="S186" s="41" t="str" cm="1">
        <f t="array" ref="S186">IFERROR(INDEX($G$2:$G$1840,_xlfn.AGGREGATE(15,3,(($A$2:$A$1840=$N$3)/($A$2:$A$1840=$N$3)*ROW($A$2:$A$1840))-ROW($A$1), ROWS($M$3:M186))), "")</f>
        <v/>
      </c>
      <c r="T186" s="52" t="str">
        <f t="shared" si="2"/>
        <v/>
      </c>
    </row>
    <row r="187" spans="1:20" x14ac:dyDescent="0.45">
      <c r="A187" s="41" t="s">
        <v>2341</v>
      </c>
      <c r="B187" s="45" t="s">
        <v>2486</v>
      </c>
      <c r="C187" s="45" t="s">
        <v>2487</v>
      </c>
      <c r="D187" s="45"/>
      <c r="E187" s="41" t="s">
        <v>2488</v>
      </c>
      <c r="F187" s="41" t="s">
        <v>7</v>
      </c>
      <c r="G187" s="41">
        <v>278</v>
      </c>
      <c r="I187" s="65" t="s">
        <v>2228</v>
      </c>
      <c r="J187" s="41">
        <v>243</v>
      </c>
      <c r="K187" s="41">
        <v>358.40000000000003</v>
      </c>
      <c r="O187" s="53" t="str">
        <f>IFERROR((RANK(T187,$T$3:$T$191,0)+COUNTIF($T$3:T187, T187)-1), "")</f>
        <v/>
      </c>
      <c r="P187" s="51" t="str" cm="1">
        <f t="array" ref="P187">IFERROR(INDEX($C$2:$C$1840,_xlfn.AGGREGATE(15,3,(($A$2:$A$1840=$N$3)/($A$2:$A$1840=$N$3)*ROW($A$2:$A$1840))-ROW($A$1), ROWS($M$3:M187))), "")</f>
        <v/>
      </c>
      <c r="Q187" s="41" t="str" cm="1">
        <f t="array" ref="Q187">IFERROR(INDEX($B$2:$B$1840,_xlfn.AGGREGATE(15,3,(($A$2:$A$1840=$N$3)/($A$2:$A$1840=$N$3)*ROW($A$2:$A$1840))-ROW($A$1), ROWS($M$3:M187))), "")</f>
        <v/>
      </c>
      <c r="R187" s="41" t="str" cm="1">
        <f t="array" ref="R187">IFERROR(INDEX($J$2:$J$1840,_xlfn.AGGREGATE(15,3,(($A$2:$A$1840=$N$3)/($A$2:$A$1840=$N$3)*ROW($A$2:$A$1840))-ROW($A$1), ROWS($M$3:M187))), "")</f>
        <v/>
      </c>
      <c r="S187" s="41" t="str" cm="1">
        <f t="array" ref="S187">IFERROR(INDEX($G$2:$G$1840,_xlfn.AGGREGATE(15,3,(($A$2:$A$1840=$N$3)/($A$2:$A$1840=$N$3)*ROW($A$2:$A$1840))-ROW($A$1), ROWS($M$3:M187))), "")</f>
        <v/>
      </c>
      <c r="T187" s="52" t="str">
        <f t="shared" si="2"/>
        <v/>
      </c>
    </row>
    <row r="188" spans="1:20" x14ac:dyDescent="0.45">
      <c r="A188" s="41" t="s">
        <v>2341</v>
      </c>
      <c r="B188" s="45" t="s">
        <v>2489</v>
      </c>
      <c r="C188" s="45" t="s">
        <v>2490</v>
      </c>
      <c r="D188" s="45"/>
      <c r="E188" s="41" t="s">
        <v>2376</v>
      </c>
      <c r="F188" s="41" t="s">
        <v>7</v>
      </c>
      <c r="G188" s="41">
        <v>368</v>
      </c>
      <c r="I188" s="65" t="s">
        <v>2075</v>
      </c>
      <c r="J188" s="41">
        <v>262</v>
      </c>
      <c r="K188" s="41">
        <v>361.6</v>
      </c>
      <c r="O188" s="53" t="str">
        <f>IFERROR((RANK(T188,$T$3:$T$191,0)+COUNTIF($T$3:T188, T188)-1), "")</f>
        <v/>
      </c>
      <c r="P188" s="51" t="str" cm="1">
        <f t="array" ref="P188">IFERROR(INDEX($C$2:$C$1840,_xlfn.AGGREGATE(15,3,(($A$2:$A$1840=$N$3)/($A$2:$A$1840=$N$3)*ROW($A$2:$A$1840))-ROW($A$1), ROWS($M$3:M188))), "")</f>
        <v/>
      </c>
      <c r="Q188" s="41" t="str" cm="1">
        <f t="array" ref="Q188">IFERROR(INDEX($B$2:$B$1840,_xlfn.AGGREGATE(15,3,(($A$2:$A$1840=$N$3)/($A$2:$A$1840=$N$3)*ROW($A$2:$A$1840))-ROW($A$1), ROWS($M$3:M188))), "")</f>
        <v/>
      </c>
      <c r="R188" s="41" t="str" cm="1">
        <f t="array" ref="R188">IFERROR(INDEX($J$2:$J$1840,_xlfn.AGGREGATE(15,3,(($A$2:$A$1840=$N$3)/($A$2:$A$1840=$N$3)*ROW($A$2:$A$1840))-ROW($A$1), ROWS($M$3:M188))), "")</f>
        <v/>
      </c>
      <c r="S188" s="41" t="str" cm="1">
        <f t="array" ref="S188">IFERROR(INDEX($G$2:$G$1840,_xlfn.AGGREGATE(15,3,(($A$2:$A$1840=$N$3)/($A$2:$A$1840=$N$3)*ROW($A$2:$A$1840))-ROW($A$1), ROWS($M$3:M188))), "")</f>
        <v/>
      </c>
      <c r="T188" s="52" t="str">
        <f t="shared" si="2"/>
        <v/>
      </c>
    </row>
    <row r="189" spans="1:20" x14ac:dyDescent="0.45">
      <c r="A189" s="41" t="s">
        <v>2341</v>
      </c>
      <c r="B189" s="45" t="s">
        <v>2491</v>
      </c>
      <c r="C189" s="45" t="s">
        <v>2492</v>
      </c>
      <c r="D189" s="45"/>
      <c r="E189" s="41" t="s">
        <v>2359</v>
      </c>
      <c r="F189" s="41" t="s">
        <v>7</v>
      </c>
      <c r="G189" s="41">
        <v>396</v>
      </c>
      <c r="I189" s="65" t="s">
        <v>2284</v>
      </c>
      <c r="J189" s="41">
        <v>318</v>
      </c>
      <c r="K189" s="41">
        <v>452.8</v>
      </c>
      <c r="O189" s="53" t="str">
        <f>IFERROR((RANK(T189,$T$3:$T$191,0)+COUNTIF($T$3:T189, T189)-1), "")</f>
        <v/>
      </c>
      <c r="P189" s="51" t="str" cm="1">
        <f t="array" ref="P189">IFERROR(INDEX($C$2:$C$1840,_xlfn.AGGREGATE(15,3,(($A$2:$A$1840=$N$3)/($A$2:$A$1840=$N$3)*ROW($A$2:$A$1840))-ROW($A$1), ROWS($M$3:M189))), "")</f>
        <v/>
      </c>
      <c r="Q189" s="41" t="str" cm="1">
        <f t="array" ref="Q189">IFERROR(INDEX($B$2:$B$1840,_xlfn.AGGREGATE(15,3,(($A$2:$A$1840=$N$3)/($A$2:$A$1840=$N$3)*ROW($A$2:$A$1840))-ROW($A$1), ROWS($M$3:M189))), "")</f>
        <v/>
      </c>
      <c r="R189" s="41" t="str" cm="1">
        <f t="array" ref="R189">IFERROR(INDEX($J$2:$J$1840,_xlfn.AGGREGATE(15,3,(($A$2:$A$1840=$N$3)/($A$2:$A$1840=$N$3)*ROW($A$2:$A$1840))-ROW($A$1), ROWS($M$3:M189))), "")</f>
        <v/>
      </c>
      <c r="S189" s="41" t="str" cm="1">
        <f t="array" ref="S189">IFERROR(INDEX($G$2:$G$1840,_xlfn.AGGREGATE(15,3,(($A$2:$A$1840=$N$3)/($A$2:$A$1840=$N$3)*ROW($A$2:$A$1840))-ROW($A$1), ROWS($M$3:M189))), "")</f>
        <v/>
      </c>
      <c r="T189" s="52" t="str">
        <f t="shared" si="2"/>
        <v/>
      </c>
    </row>
    <row r="190" spans="1:20" x14ac:dyDescent="0.45">
      <c r="A190" s="41" t="s">
        <v>2341</v>
      </c>
      <c r="B190" s="45" t="s">
        <v>2493</v>
      </c>
      <c r="C190" s="45" t="s">
        <v>2494</v>
      </c>
      <c r="D190" s="45"/>
      <c r="E190" s="41" t="s">
        <v>2376</v>
      </c>
      <c r="F190" s="41" t="s">
        <v>7</v>
      </c>
      <c r="G190" s="41">
        <v>222</v>
      </c>
      <c r="I190" s="65" t="s">
        <v>2075</v>
      </c>
      <c r="J190" s="41">
        <v>120</v>
      </c>
      <c r="K190" s="41">
        <v>161.60000000000002</v>
      </c>
      <c r="O190" s="53" t="str">
        <f>IFERROR((RANK(T190,$T$3:$T$191,0)+COUNTIF($T$3:T190, T190)-1), "")</f>
        <v/>
      </c>
      <c r="P190" s="51" t="str" cm="1">
        <f t="array" ref="P190">IFERROR(INDEX($C$2:$C$1840,_xlfn.AGGREGATE(15,3,(($A$2:$A$1840=$N$3)/($A$2:$A$1840=$N$3)*ROW($A$2:$A$1840))-ROW($A$1), ROWS($M$3:M190))), "")</f>
        <v/>
      </c>
      <c r="Q190" s="41" t="str" cm="1">
        <f t="array" ref="Q190">IFERROR(INDEX($B$2:$B$1840,_xlfn.AGGREGATE(15,3,(($A$2:$A$1840=$N$3)/($A$2:$A$1840=$N$3)*ROW($A$2:$A$1840))-ROW($A$1), ROWS($M$3:M190))), "")</f>
        <v/>
      </c>
      <c r="R190" s="41" t="str" cm="1">
        <f t="array" ref="R190">IFERROR(INDEX($J$2:$J$1840,_xlfn.AGGREGATE(15,3,(($A$2:$A$1840=$N$3)/($A$2:$A$1840=$N$3)*ROW($A$2:$A$1840))-ROW($A$1), ROWS($M$3:M190))), "")</f>
        <v/>
      </c>
      <c r="S190" s="41" t="str" cm="1">
        <f t="array" ref="S190">IFERROR(INDEX($G$2:$G$1840,_xlfn.AGGREGATE(15,3,(($A$2:$A$1840=$N$3)/($A$2:$A$1840=$N$3)*ROW($A$2:$A$1840))-ROW($A$1), ROWS($M$3:M190))), "")</f>
        <v/>
      </c>
      <c r="T190" s="52" t="str">
        <f t="shared" si="2"/>
        <v/>
      </c>
    </row>
    <row r="191" spans="1:20" x14ac:dyDescent="0.45">
      <c r="A191" s="41" t="s">
        <v>2341</v>
      </c>
      <c r="B191" s="45" t="s">
        <v>2495</v>
      </c>
      <c r="C191" s="45" t="s">
        <v>2496</v>
      </c>
      <c r="D191" s="45"/>
      <c r="E191" s="41" t="s">
        <v>2359</v>
      </c>
      <c r="F191" s="41" t="s">
        <v>7</v>
      </c>
      <c r="G191" s="41">
        <v>517</v>
      </c>
      <c r="I191" s="65" t="s">
        <v>2284</v>
      </c>
      <c r="J191" s="41">
        <v>388</v>
      </c>
      <c r="K191" s="41">
        <v>598.4</v>
      </c>
      <c r="O191" s="53" t="str">
        <f>IFERROR((RANK(T191,$T$3:$T$191,0)+COUNTIF($T$3:T191, T191)-1), "")</f>
        <v/>
      </c>
      <c r="P191" s="51" t="str" cm="1">
        <f t="array" ref="P191">IFERROR(INDEX($C$2:$C$1840,_xlfn.AGGREGATE(15,3,(($A$2:$A$1840=$N$3)/($A$2:$A$1840=$N$3)*ROW($A$2:$A$1840))-ROW($A$1), ROWS($M$3:M191))), "")</f>
        <v/>
      </c>
      <c r="Q191" s="41" t="str" cm="1">
        <f t="array" ref="Q191">IFERROR(INDEX($B$2:$B$1840,_xlfn.AGGREGATE(15,3,(($A$2:$A$1840=$N$3)/($A$2:$A$1840=$N$3)*ROW($A$2:$A$1840))-ROW($A$1), ROWS($M$3:M191))), "")</f>
        <v/>
      </c>
      <c r="R191" s="41" t="str" cm="1">
        <f t="array" ref="R191">IFERROR(INDEX($J$2:$J$1840,_xlfn.AGGREGATE(15,3,(($A$2:$A$1840=$N$3)/($A$2:$A$1840=$N$3)*ROW($A$2:$A$1840))-ROW($A$1), ROWS($M$3:M191))), "")</f>
        <v/>
      </c>
      <c r="S191" s="41" t="str" cm="1">
        <f t="array" ref="S191">IFERROR(INDEX($G$2:$G$1840,_xlfn.AGGREGATE(15,3,(($A$2:$A$1840=$N$3)/($A$2:$A$1840=$N$3)*ROW($A$2:$A$1840))-ROW($A$1), ROWS($M$3:M191))), "")</f>
        <v/>
      </c>
      <c r="T191" s="52" t="str">
        <f t="shared" si="2"/>
        <v/>
      </c>
    </row>
    <row r="192" spans="1:20" x14ac:dyDescent="0.45">
      <c r="A192" s="41" t="s">
        <v>2341</v>
      </c>
      <c r="B192" s="45" t="s">
        <v>2497</v>
      </c>
      <c r="C192" s="45" t="s">
        <v>2498</v>
      </c>
      <c r="D192" s="45"/>
      <c r="E192" s="41" t="s">
        <v>2359</v>
      </c>
      <c r="F192" s="41" t="s">
        <v>7</v>
      </c>
      <c r="G192" s="41">
        <v>574</v>
      </c>
      <c r="I192" s="65" t="s">
        <v>2284</v>
      </c>
      <c r="J192" s="41">
        <v>490</v>
      </c>
      <c r="K192" s="41">
        <v>688</v>
      </c>
      <c r="O192" s="53" t="str">
        <f>IFERROR((RANK(T192,$T$3:$T$191,0)+COUNTIF($T$3:T192, T192)-1), "")</f>
        <v/>
      </c>
      <c r="P192" s="51" t="str" cm="1">
        <f t="array" ref="P192">IFERROR(INDEX($C$2:$C$1840,_xlfn.AGGREGATE(15,3,(($A$2:$A$1840=$N$3)/($A$2:$A$1840=$N$3)*ROW($A$2:$A$1840))-ROW($A$1), ROWS($M$3:M192))), "")</f>
        <v/>
      </c>
      <c r="Q192" s="41" t="str" cm="1">
        <f t="array" ref="Q192">IFERROR(INDEX($B$2:$B$1840,_xlfn.AGGREGATE(15,3,(($A$2:$A$1840=$N$3)/($A$2:$A$1840=$N$3)*ROW($A$2:$A$1840))-ROW($A$1), ROWS($M$3:M192))), "")</f>
        <v/>
      </c>
      <c r="R192" s="41" t="str" cm="1">
        <f t="array" ref="R192">IFERROR(INDEX($J$2:$J$1840,_xlfn.AGGREGATE(15,3,(($A$2:$A$1840=$N$3)/($A$2:$A$1840=$N$3)*ROW($A$2:$A$1840))-ROW($A$1), ROWS($M$3:M192))), "")</f>
        <v/>
      </c>
      <c r="S192" s="41" t="str" cm="1">
        <f t="array" ref="S192">IFERROR(INDEX($G$2:$G$1840,_xlfn.AGGREGATE(15,3,(($A$2:$A$1840=$N$3)/($A$2:$A$1840=$N$3)*ROW($A$2:$A$1840))-ROW($A$1), ROWS($M$3:M192))), "")</f>
        <v/>
      </c>
      <c r="T192" s="52" t="str">
        <f t="shared" si="2"/>
        <v/>
      </c>
    </row>
    <row r="193" spans="1:20" x14ac:dyDescent="0.45">
      <c r="A193" s="41" t="s">
        <v>2341</v>
      </c>
      <c r="B193" s="45" t="s">
        <v>2499</v>
      </c>
      <c r="C193" s="45" t="s">
        <v>2500</v>
      </c>
      <c r="D193" s="45"/>
      <c r="E193" s="41" t="s">
        <v>2457</v>
      </c>
      <c r="F193" s="41" t="s">
        <v>7</v>
      </c>
      <c r="G193" s="41">
        <v>218</v>
      </c>
      <c r="I193" s="65" t="s">
        <v>2284</v>
      </c>
      <c r="J193" s="41">
        <v>200</v>
      </c>
      <c r="K193" s="41">
        <v>320</v>
      </c>
      <c r="O193" s="53" t="str">
        <f>IFERROR((RANK(T193,$T$3:$T$191,0)+COUNTIF($T$3:T193, T193)-1), "")</f>
        <v/>
      </c>
      <c r="P193" s="51" t="str" cm="1">
        <f t="array" ref="P193">IFERROR(INDEX($C$2:$C$1840,_xlfn.AGGREGATE(15,3,(($A$2:$A$1840=$N$3)/($A$2:$A$1840=$N$3)*ROW($A$2:$A$1840))-ROW($A$1), ROWS($M$3:M193))), "")</f>
        <v/>
      </c>
      <c r="Q193" s="41" t="str" cm="1">
        <f t="array" ref="Q193">IFERROR(INDEX($B$2:$B$1840,_xlfn.AGGREGATE(15,3,(($A$2:$A$1840=$N$3)/($A$2:$A$1840=$N$3)*ROW($A$2:$A$1840))-ROW($A$1), ROWS($M$3:M193))), "")</f>
        <v/>
      </c>
      <c r="R193" s="41" t="str" cm="1">
        <f t="array" ref="R193">IFERROR(INDEX($J$2:$J$1840,_xlfn.AGGREGATE(15,3,(($A$2:$A$1840=$N$3)/($A$2:$A$1840=$N$3)*ROW($A$2:$A$1840))-ROW($A$1), ROWS($M$3:M193))), "")</f>
        <v/>
      </c>
      <c r="S193" s="41" t="str" cm="1">
        <f t="array" ref="S193">IFERROR(INDEX($G$2:$G$1840,_xlfn.AGGREGATE(15,3,(($A$2:$A$1840=$N$3)/($A$2:$A$1840=$N$3)*ROW($A$2:$A$1840))-ROW($A$1), ROWS($M$3:M193))), "")</f>
        <v/>
      </c>
      <c r="T193" s="52" t="str">
        <f t="shared" si="2"/>
        <v/>
      </c>
    </row>
    <row r="194" spans="1:20" x14ac:dyDescent="0.45">
      <c r="A194" s="41" t="s">
        <v>2341</v>
      </c>
      <c r="B194" s="45" t="s">
        <v>2501</v>
      </c>
      <c r="C194" s="45" t="s">
        <v>2502</v>
      </c>
      <c r="D194" s="45"/>
      <c r="E194" s="41" t="s">
        <v>2359</v>
      </c>
      <c r="F194" s="41" t="s">
        <v>7</v>
      </c>
      <c r="G194" s="41">
        <v>668</v>
      </c>
      <c r="I194" s="65" t="s">
        <v>2284</v>
      </c>
      <c r="J194" s="41">
        <v>510</v>
      </c>
      <c r="K194" s="41">
        <v>772.80000000000007</v>
      </c>
      <c r="O194" s="53" t="str">
        <f>IFERROR((RANK(T194,$T$3:$T$191,0)+COUNTIF($T$3:T194, T194)-1), "")</f>
        <v/>
      </c>
      <c r="P194" s="51" t="str" cm="1">
        <f t="array" ref="P194">IFERROR(INDEX($C$2:$C$1840,_xlfn.AGGREGATE(15,3,(($A$2:$A$1840=$N$3)/($A$2:$A$1840=$N$3)*ROW($A$2:$A$1840))-ROW($A$1), ROWS($M$3:M194))), "")</f>
        <v/>
      </c>
      <c r="Q194" s="41" t="str" cm="1">
        <f t="array" ref="Q194">IFERROR(INDEX($B$2:$B$1840,_xlfn.AGGREGATE(15,3,(($A$2:$A$1840=$N$3)/($A$2:$A$1840=$N$3)*ROW($A$2:$A$1840))-ROW($A$1), ROWS($M$3:M194))), "")</f>
        <v/>
      </c>
      <c r="R194" s="41" t="str" cm="1">
        <f t="array" ref="R194">IFERROR(INDEX($J$2:$J$1840,_xlfn.AGGREGATE(15,3,(($A$2:$A$1840=$N$3)/($A$2:$A$1840=$N$3)*ROW($A$2:$A$1840))-ROW($A$1), ROWS($M$3:M194))), "")</f>
        <v/>
      </c>
      <c r="S194" s="41" t="str" cm="1">
        <f t="array" ref="S194">IFERROR(INDEX($G$2:$G$1840,_xlfn.AGGREGATE(15,3,(($A$2:$A$1840=$N$3)/($A$2:$A$1840=$N$3)*ROW($A$2:$A$1840))-ROW($A$1), ROWS($M$3:M194))), "")</f>
        <v/>
      </c>
      <c r="T194" s="52" t="str">
        <f t="shared" si="2"/>
        <v/>
      </c>
    </row>
    <row r="195" spans="1:20" x14ac:dyDescent="0.45">
      <c r="A195" s="41" t="s">
        <v>2341</v>
      </c>
      <c r="B195" s="45" t="s">
        <v>2503</v>
      </c>
      <c r="C195" s="45" t="s">
        <v>2504</v>
      </c>
      <c r="D195" s="45"/>
      <c r="E195" s="41" t="s">
        <v>2359</v>
      </c>
      <c r="F195" s="41" t="s">
        <v>7</v>
      </c>
      <c r="G195" s="41">
        <v>573</v>
      </c>
      <c r="I195" s="65" t="s">
        <v>2284</v>
      </c>
      <c r="J195" s="41">
        <v>478</v>
      </c>
      <c r="K195" s="41">
        <v>705.6</v>
      </c>
      <c r="O195" s="53" t="str">
        <f>IFERROR((RANK(T195,$T$3:$T$191,0)+COUNTIF($T$3:T195, T195)-1), "")</f>
        <v/>
      </c>
      <c r="P195" s="51" t="str" cm="1">
        <f t="array" ref="P195">IFERROR(INDEX($C$2:$C$1840,_xlfn.AGGREGATE(15,3,(($A$2:$A$1840=$N$3)/($A$2:$A$1840=$N$3)*ROW($A$2:$A$1840))-ROW($A$1), ROWS($M$3:M195))), "")</f>
        <v/>
      </c>
      <c r="Q195" s="41" t="str" cm="1">
        <f t="array" ref="Q195">IFERROR(INDEX($B$2:$B$1840,_xlfn.AGGREGATE(15,3,(($A$2:$A$1840=$N$3)/($A$2:$A$1840=$N$3)*ROW($A$2:$A$1840))-ROW($A$1), ROWS($M$3:M195))), "")</f>
        <v/>
      </c>
      <c r="R195" s="41" t="str" cm="1">
        <f t="array" ref="R195">IFERROR(INDEX($J$2:$J$1840,_xlfn.AGGREGATE(15,3,(($A$2:$A$1840=$N$3)/($A$2:$A$1840=$N$3)*ROW($A$2:$A$1840))-ROW($A$1), ROWS($M$3:M195))), "")</f>
        <v/>
      </c>
      <c r="S195" s="41" t="str" cm="1">
        <f t="array" ref="S195">IFERROR(INDEX($G$2:$G$1840,_xlfn.AGGREGATE(15,3,(($A$2:$A$1840=$N$3)/($A$2:$A$1840=$N$3)*ROW($A$2:$A$1840))-ROW($A$1), ROWS($M$3:M195))), "")</f>
        <v/>
      </c>
      <c r="T195" s="52" t="str">
        <f t="shared" ref="T195:T258" si="3">IFERROR(R195/S195, "")</f>
        <v/>
      </c>
    </row>
    <row r="196" spans="1:20" x14ac:dyDescent="0.45">
      <c r="A196" s="41" t="s">
        <v>2341</v>
      </c>
      <c r="B196" s="45" t="s">
        <v>2505</v>
      </c>
      <c r="C196" s="45" t="s">
        <v>2506</v>
      </c>
      <c r="D196" s="45"/>
      <c r="E196" s="41" t="s">
        <v>2359</v>
      </c>
      <c r="F196" s="41" t="s">
        <v>7</v>
      </c>
      <c r="G196" s="41">
        <v>234</v>
      </c>
      <c r="I196" s="65" t="s">
        <v>2284</v>
      </c>
      <c r="J196" s="41">
        <v>113</v>
      </c>
      <c r="K196" s="41">
        <v>163.20000000000002</v>
      </c>
      <c r="O196" s="53" t="str">
        <f>IFERROR((RANK(T196,$T$3:$T$191,0)+COUNTIF($T$3:T196, T196)-1), "")</f>
        <v/>
      </c>
      <c r="P196" s="51" t="str" cm="1">
        <f t="array" ref="P196">IFERROR(INDEX($C$2:$C$1840,_xlfn.AGGREGATE(15,3,(($A$2:$A$1840=$N$3)/($A$2:$A$1840=$N$3)*ROW($A$2:$A$1840))-ROW($A$1), ROWS($M$3:M196))), "")</f>
        <v/>
      </c>
      <c r="Q196" s="41" t="str" cm="1">
        <f t="array" ref="Q196">IFERROR(INDEX($B$2:$B$1840,_xlfn.AGGREGATE(15,3,(($A$2:$A$1840=$N$3)/($A$2:$A$1840=$N$3)*ROW($A$2:$A$1840))-ROW($A$1), ROWS($M$3:M196))), "")</f>
        <v/>
      </c>
      <c r="R196" s="41" t="str" cm="1">
        <f t="array" ref="R196">IFERROR(INDEX($J$2:$J$1840,_xlfn.AGGREGATE(15,3,(($A$2:$A$1840=$N$3)/($A$2:$A$1840=$N$3)*ROW($A$2:$A$1840))-ROW($A$1), ROWS($M$3:M196))), "")</f>
        <v/>
      </c>
      <c r="S196" s="41" t="str" cm="1">
        <f t="array" ref="S196">IFERROR(INDEX($G$2:$G$1840,_xlfn.AGGREGATE(15,3,(($A$2:$A$1840=$N$3)/($A$2:$A$1840=$N$3)*ROW($A$2:$A$1840))-ROW($A$1), ROWS($M$3:M196))), "")</f>
        <v/>
      </c>
      <c r="T196" s="52" t="str">
        <f t="shared" si="3"/>
        <v/>
      </c>
    </row>
    <row r="197" spans="1:20" x14ac:dyDescent="0.45">
      <c r="A197" s="41" t="s">
        <v>2341</v>
      </c>
      <c r="B197" s="45" t="s">
        <v>2507</v>
      </c>
      <c r="C197" s="45" t="s">
        <v>2508</v>
      </c>
      <c r="D197" s="45"/>
      <c r="E197" s="41" t="s">
        <v>2144</v>
      </c>
      <c r="F197" s="41" t="s">
        <v>7</v>
      </c>
      <c r="G197" s="41">
        <v>390</v>
      </c>
      <c r="I197" s="65" t="s">
        <v>2081</v>
      </c>
      <c r="J197" s="41">
        <v>338</v>
      </c>
      <c r="K197" s="41">
        <v>540.80000000000007</v>
      </c>
      <c r="O197" s="53" t="str">
        <f>IFERROR((RANK(T197,$T$3:$T$191,0)+COUNTIF($T$3:T197, T197)-1), "")</f>
        <v/>
      </c>
      <c r="P197" s="51" t="str" cm="1">
        <f t="array" ref="P197">IFERROR(INDEX($C$2:$C$1840,_xlfn.AGGREGATE(15,3,(($A$2:$A$1840=$N$3)/($A$2:$A$1840=$N$3)*ROW($A$2:$A$1840))-ROW($A$1), ROWS($M$3:M197))), "")</f>
        <v/>
      </c>
      <c r="Q197" s="41" t="str" cm="1">
        <f t="array" ref="Q197">IFERROR(INDEX($B$2:$B$1840,_xlfn.AGGREGATE(15,3,(($A$2:$A$1840=$N$3)/($A$2:$A$1840=$N$3)*ROW($A$2:$A$1840))-ROW($A$1), ROWS($M$3:M197))), "")</f>
        <v/>
      </c>
      <c r="R197" s="41" t="str" cm="1">
        <f t="array" ref="R197">IFERROR(INDEX($J$2:$J$1840,_xlfn.AGGREGATE(15,3,(($A$2:$A$1840=$N$3)/($A$2:$A$1840=$N$3)*ROW($A$2:$A$1840))-ROW($A$1), ROWS($M$3:M197))), "")</f>
        <v/>
      </c>
      <c r="S197" s="41" t="str" cm="1">
        <f t="array" ref="S197">IFERROR(INDEX($G$2:$G$1840,_xlfn.AGGREGATE(15,3,(($A$2:$A$1840=$N$3)/($A$2:$A$1840=$N$3)*ROW($A$2:$A$1840))-ROW($A$1), ROWS($M$3:M197))), "")</f>
        <v/>
      </c>
      <c r="T197" s="52" t="str">
        <f t="shared" si="3"/>
        <v/>
      </c>
    </row>
    <row r="198" spans="1:20" x14ac:dyDescent="0.45">
      <c r="A198" s="41" t="s">
        <v>2341</v>
      </c>
      <c r="B198" s="45" t="s">
        <v>352</v>
      </c>
      <c r="C198" s="45" t="s">
        <v>2509</v>
      </c>
      <c r="D198" s="45"/>
      <c r="E198" s="41" t="s">
        <v>2376</v>
      </c>
      <c r="F198" s="41" t="s">
        <v>7</v>
      </c>
      <c r="G198" s="41">
        <v>524</v>
      </c>
      <c r="I198" s="65" t="s">
        <v>2075</v>
      </c>
      <c r="J198" s="41">
        <v>423</v>
      </c>
      <c r="K198" s="41">
        <v>604.80000000000007</v>
      </c>
      <c r="O198" s="53" t="str">
        <f>IFERROR((RANK(T198,$T$3:$T$191,0)+COUNTIF($T$3:T198, T198)-1), "")</f>
        <v/>
      </c>
      <c r="P198" s="51" t="str" cm="1">
        <f t="array" ref="P198">IFERROR(INDEX($C$2:$C$1840,_xlfn.AGGREGATE(15,3,(($A$2:$A$1840=$N$3)/($A$2:$A$1840=$N$3)*ROW($A$2:$A$1840))-ROW($A$1), ROWS($M$3:M198))), "")</f>
        <v/>
      </c>
      <c r="Q198" s="41" t="str" cm="1">
        <f t="array" ref="Q198">IFERROR(INDEX($B$2:$B$1840,_xlfn.AGGREGATE(15,3,(($A$2:$A$1840=$N$3)/($A$2:$A$1840=$N$3)*ROW($A$2:$A$1840))-ROW($A$1), ROWS($M$3:M198))), "")</f>
        <v/>
      </c>
      <c r="R198" s="41" t="str" cm="1">
        <f t="array" ref="R198">IFERROR(INDEX($J$2:$J$1840,_xlfn.AGGREGATE(15,3,(($A$2:$A$1840=$N$3)/($A$2:$A$1840=$N$3)*ROW($A$2:$A$1840))-ROW($A$1), ROWS($M$3:M198))), "")</f>
        <v/>
      </c>
      <c r="S198" s="41" t="str" cm="1">
        <f t="array" ref="S198">IFERROR(INDEX($G$2:$G$1840,_xlfn.AGGREGATE(15,3,(($A$2:$A$1840=$N$3)/($A$2:$A$1840=$N$3)*ROW($A$2:$A$1840))-ROW($A$1), ROWS($M$3:M198))), "")</f>
        <v/>
      </c>
      <c r="T198" s="52" t="str">
        <f t="shared" si="3"/>
        <v/>
      </c>
    </row>
    <row r="199" spans="1:20" x14ac:dyDescent="0.45">
      <c r="A199" s="41" t="s">
        <v>2341</v>
      </c>
      <c r="B199" s="45" t="s">
        <v>2510</v>
      </c>
      <c r="C199" s="45" t="s">
        <v>2511</v>
      </c>
      <c r="D199" s="45"/>
      <c r="E199" s="41" t="s">
        <v>2512</v>
      </c>
      <c r="F199" s="41" t="s">
        <v>7</v>
      </c>
      <c r="G199" s="41">
        <v>738</v>
      </c>
      <c r="I199" s="65" t="s">
        <v>2228</v>
      </c>
      <c r="J199" s="41">
        <v>463</v>
      </c>
      <c r="K199" s="41">
        <v>726.40000000000009</v>
      </c>
      <c r="O199" s="53" t="str">
        <f>IFERROR((RANK(T199,$T$3:$T$191,0)+COUNTIF($T$3:T199, T199)-1), "")</f>
        <v/>
      </c>
      <c r="P199" s="51" t="str" cm="1">
        <f t="array" ref="P199">IFERROR(INDEX($C$2:$C$1840,_xlfn.AGGREGATE(15,3,(($A$2:$A$1840=$N$3)/($A$2:$A$1840=$N$3)*ROW($A$2:$A$1840))-ROW($A$1), ROWS($M$3:M199))), "")</f>
        <v/>
      </c>
      <c r="Q199" s="41" t="str" cm="1">
        <f t="array" ref="Q199">IFERROR(INDEX($B$2:$B$1840,_xlfn.AGGREGATE(15,3,(($A$2:$A$1840=$N$3)/($A$2:$A$1840=$N$3)*ROW($A$2:$A$1840))-ROW($A$1), ROWS($M$3:M199))), "")</f>
        <v/>
      </c>
      <c r="R199" s="41" t="str" cm="1">
        <f t="array" ref="R199">IFERROR(INDEX($J$2:$J$1840,_xlfn.AGGREGATE(15,3,(($A$2:$A$1840=$N$3)/($A$2:$A$1840=$N$3)*ROW($A$2:$A$1840))-ROW($A$1), ROWS($M$3:M199))), "")</f>
        <v/>
      </c>
      <c r="S199" s="41" t="str" cm="1">
        <f t="array" ref="S199">IFERROR(INDEX($G$2:$G$1840,_xlfn.AGGREGATE(15,3,(($A$2:$A$1840=$N$3)/($A$2:$A$1840=$N$3)*ROW($A$2:$A$1840))-ROW($A$1), ROWS($M$3:M199))), "")</f>
        <v/>
      </c>
      <c r="T199" s="52" t="str">
        <f t="shared" si="3"/>
        <v/>
      </c>
    </row>
    <row r="200" spans="1:20" x14ac:dyDescent="0.45">
      <c r="A200" s="41" t="s">
        <v>2341</v>
      </c>
      <c r="B200" s="45" t="s">
        <v>2513</v>
      </c>
      <c r="C200" s="45" t="s">
        <v>2514</v>
      </c>
      <c r="D200" s="45"/>
      <c r="E200" s="41" t="s">
        <v>2107</v>
      </c>
      <c r="F200" s="41" t="s">
        <v>7</v>
      </c>
      <c r="G200" s="41">
        <v>206</v>
      </c>
      <c r="I200" s="65" t="s">
        <v>2081</v>
      </c>
      <c r="J200" s="41">
        <v>159</v>
      </c>
      <c r="K200" s="41">
        <v>254.4</v>
      </c>
      <c r="O200" s="53" t="str">
        <f>IFERROR((RANK(T200,$T$3:$T$191,0)+COUNTIF($T$3:T200, T200)-1), "")</f>
        <v/>
      </c>
      <c r="P200" s="51" t="str" cm="1">
        <f t="array" ref="P200">IFERROR(INDEX($C$2:$C$1840,_xlfn.AGGREGATE(15,3,(($A$2:$A$1840=$N$3)/($A$2:$A$1840=$N$3)*ROW($A$2:$A$1840))-ROW($A$1), ROWS($M$3:M200))), "")</f>
        <v/>
      </c>
      <c r="Q200" s="41" t="str" cm="1">
        <f t="array" ref="Q200">IFERROR(INDEX($B$2:$B$1840,_xlfn.AGGREGATE(15,3,(($A$2:$A$1840=$N$3)/($A$2:$A$1840=$N$3)*ROW($A$2:$A$1840))-ROW($A$1), ROWS($M$3:M200))), "")</f>
        <v/>
      </c>
      <c r="R200" s="41" t="str" cm="1">
        <f t="array" ref="R200">IFERROR(INDEX($J$2:$J$1840,_xlfn.AGGREGATE(15,3,(($A$2:$A$1840=$N$3)/($A$2:$A$1840=$N$3)*ROW($A$2:$A$1840))-ROW($A$1), ROWS($M$3:M200))), "")</f>
        <v/>
      </c>
      <c r="S200" s="41" t="str" cm="1">
        <f t="array" ref="S200">IFERROR(INDEX($G$2:$G$1840,_xlfn.AGGREGATE(15,3,(($A$2:$A$1840=$N$3)/($A$2:$A$1840=$N$3)*ROW($A$2:$A$1840))-ROW($A$1), ROWS($M$3:M200))), "")</f>
        <v/>
      </c>
      <c r="T200" s="52" t="str">
        <f t="shared" si="3"/>
        <v/>
      </c>
    </row>
    <row r="201" spans="1:20" x14ac:dyDescent="0.45">
      <c r="A201" s="41" t="s">
        <v>2341</v>
      </c>
      <c r="B201" s="45" t="s">
        <v>2515</v>
      </c>
      <c r="C201" s="45" t="s">
        <v>2516</v>
      </c>
      <c r="D201" s="45"/>
      <c r="E201" s="41" t="s">
        <v>2144</v>
      </c>
      <c r="F201" s="41" t="s">
        <v>7</v>
      </c>
      <c r="G201" s="41">
        <v>191</v>
      </c>
      <c r="I201" s="65" t="s">
        <v>2081</v>
      </c>
      <c r="J201" s="41">
        <v>143</v>
      </c>
      <c r="K201" s="41">
        <v>228.8</v>
      </c>
      <c r="O201" s="53" t="str">
        <f>IFERROR((RANK(T201,$T$3:$T$191,0)+COUNTIF($T$3:T201, T201)-1), "")</f>
        <v/>
      </c>
      <c r="P201" s="51" t="str" cm="1">
        <f t="array" ref="P201">IFERROR(INDEX($C$2:$C$1840,_xlfn.AGGREGATE(15,3,(($A$2:$A$1840=$N$3)/($A$2:$A$1840=$N$3)*ROW($A$2:$A$1840))-ROW($A$1), ROWS($M$3:M201))), "")</f>
        <v/>
      </c>
      <c r="Q201" s="41" t="str" cm="1">
        <f t="array" ref="Q201">IFERROR(INDEX($B$2:$B$1840,_xlfn.AGGREGATE(15,3,(($A$2:$A$1840=$N$3)/($A$2:$A$1840=$N$3)*ROW($A$2:$A$1840))-ROW($A$1), ROWS($M$3:M201))), "")</f>
        <v/>
      </c>
      <c r="R201" s="41" t="str" cm="1">
        <f t="array" ref="R201">IFERROR(INDEX($J$2:$J$1840,_xlfn.AGGREGATE(15,3,(($A$2:$A$1840=$N$3)/($A$2:$A$1840=$N$3)*ROW($A$2:$A$1840))-ROW($A$1), ROWS($M$3:M201))), "")</f>
        <v/>
      </c>
      <c r="S201" s="41" t="str" cm="1">
        <f t="array" ref="S201">IFERROR(INDEX($G$2:$G$1840,_xlfn.AGGREGATE(15,3,(($A$2:$A$1840=$N$3)/($A$2:$A$1840=$N$3)*ROW($A$2:$A$1840))-ROW($A$1), ROWS($M$3:M201))), "")</f>
        <v/>
      </c>
      <c r="T201" s="52" t="str">
        <f t="shared" si="3"/>
        <v/>
      </c>
    </row>
    <row r="202" spans="1:20" x14ac:dyDescent="0.45">
      <c r="A202" s="41" t="s">
        <v>2341</v>
      </c>
      <c r="B202" s="45" t="s">
        <v>2517</v>
      </c>
      <c r="C202" s="45" t="s">
        <v>2518</v>
      </c>
      <c r="D202" s="45"/>
      <c r="E202" s="41" t="s">
        <v>2144</v>
      </c>
      <c r="F202" s="41" t="s">
        <v>7</v>
      </c>
      <c r="G202" s="41">
        <v>241</v>
      </c>
      <c r="I202" s="65" t="s">
        <v>2081</v>
      </c>
      <c r="J202" s="41">
        <v>204</v>
      </c>
      <c r="K202" s="41">
        <v>326.40000000000003</v>
      </c>
      <c r="O202" s="53" t="str">
        <f>IFERROR((RANK(T202,$T$3:$T$191,0)+COUNTIF($T$3:T202, T202)-1), "")</f>
        <v/>
      </c>
      <c r="P202" s="51" t="str" cm="1">
        <f t="array" ref="P202">IFERROR(INDEX($C$2:$C$1840,_xlfn.AGGREGATE(15,3,(($A$2:$A$1840=$N$3)/($A$2:$A$1840=$N$3)*ROW($A$2:$A$1840))-ROW($A$1), ROWS($M$3:M202))), "")</f>
        <v/>
      </c>
      <c r="Q202" s="41" t="str" cm="1">
        <f t="array" ref="Q202">IFERROR(INDEX($B$2:$B$1840,_xlfn.AGGREGATE(15,3,(($A$2:$A$1840=$N$3)/($A$2:$A$1840=$N$3)*ROW($A$2:$A$1840))-ROW($A$1), ROWS($M$3:M202))), "")</f>
        <v/>
      </c>
      <c r="R202" s="41" t="str" cm="1">
        <f t="array" ref="R202">IFERROR(INDEX($J$2:$J$1840,_xlfn.AGGREGATE(15,3,(($A$2:$A$1840=$N$3)/($A$2:$A$1840=$N$3)*ROW($A$2:$A$1840))-ROW($A$1), ROWS($M$3:M202))), "")</f>
        <v/>
      </c>
      <c r="S202" s="41" t="str" cm="1">
        <f t="array" ref="S202">IFERROR(INDEX($G$2:$G$1840,_xlfn.AGGREGATE(15,3,(($A$2:$A$1840=$N$3)/($A$2:$A$1840=$N$3)*ROW($A$2:$A$1840))-ROW($A$1), ROWS($M$3:M202))), "")</f>
        <v/>
      </c>
      <c r="T202" s="52" t="str">
        <f t="shared" si="3"/>
        <v/>
      </c>
    </row>
    <row r="203" spans="1:20" x14ac:dyDescent="0.45">
      <c r="A203" s="41" t="s">
        <v>2341</v>
      </c>
      <c r="B203" s="45" t="s">
        <v>2519</v>
      </c>
      <c r="C203" s="45" t="s">
        <v>2520</v>
      </c>
      <c r="D203" s="45"/>
      <c r="E203" s="41" t="s">
        <v>2084</v>
      </c>
      <c r="F203" s="41" t="s">
        <v>7</v>
      </c>
      <c r="G203" s="41">
        <v>407</v>
      </c>
      <c r="I203" s="65" t="s">
        <v>2085</v>
      </c>
      <c r="J203" s="41">
        <v>316</v>
      </c>
      <c r="K203" s="41">
        <v>491.20000000000005</v>
      </c>
      <c r="O203" s="53" t="str">
        <f>IFERROR((RANK(T203,$T$3:$T$191,0)+COUNTIF($T$3:T203, T203)-1), "")</f>
        <v/>
      </c>
      <c r="P203" s="51" t="str" cm="1">
        <f t="array" ref="P203">IFERROR(INDEX($C$2:$C$1840,_xlfn.AGGREGATE(15,3,(($A$2:$A$1840=$N$3)/($A$2:$A$1840=$N$3)*ROW($A$2:$A$1840))-ROW($A$1), ROWS($M$3:M203))), "")</f>
        <v/>
      </c>
      <c r="Q203" s="41" t="str" cm="1">
        <f t="array" ref="Q203">IFERROR(INDEX($B$2:$B$1840,_xlfn.AGGREGATE(15,3,(($A$2:$A$1840=$N$3)/($A$2:$A$1840=$N$3)*ROW($A$2:$A$1840))-ROW($A$1), ROWS($M$3:M203))), "")</f>
        <v/>
      </c>
      <c r="R203" s="41" t="str" cm="1">
        <f t="array" ref="R203">IFERROR(INDEX($J$2:$J$1840,_xlfn.AGGREGATE(15,3,(($A$2:$A$1840=$N$3)/($A$2:$A$1840=$N$3)*ROW($A$2:$A$1840))-ROW($A$1), ROWS($M$3:M203))), "")</f>
        <v/>
      </c>
      <c r="S203" s="41" t="str" cm="1">
        <f t="array" ref="S203">IFERROR(INDEX($G$2:$G$1840,_xlfn.AGGREGATE(15,3,(($A$2:$A$1840=$N$3)/($A$2:$A$1840=$N$3)*ROW($A$2:$A$1840))-ROW($A$1), ROWS($M$3:M203))), "")</f>
        <v/>
      </c>
      <c r="T203" s="52" t="str">
        <f t="shared" si="3"/>
        <v/>
      </c>
    </row>
    <row r="204" spans="1:20" x14ac:dyDescent="0.45">
      <c r="A204" s="41" t="s">
        <v>2341</v>
      </c>
      <c r="B204" s="45" t="s">
        <v>2521</v>
      </c>
      <c r="C204" s="45" t="s">
        <v>2522</v>
      </c>
      <c r="D204" s="45"/>
      <c r="E204" s="41" t="s">
        <v>2084</v>
      </c>
      <c r="F204" s="41" t="s">
        <v>7</v>
      </c>
      <c r="G204" s="41">
        <v>409</v>
      </c>
      <c r="I204" s="65" t="s">
        <v>2085</v>
      </c>
      <c r="J204" s="41">
        <v>309</v>
      </c>
      <c r="K204" s="41">
        <v>494.40000000000003</v>
      </c>
      <c r="O204" s="53" t="str">
        <f>IFERROR((RANK(T204,$T$3:$T$191,0)+COUNTIF($T$3:T204, T204)-1), "")</f>
        <v/>
      </c>
      <c r="P204" s="51" t="str" cm="1">
        <f t="array" ref="P204">IFERROR(INDEX($C$2:$C$1840,_xlfn.AGGREGATE(15,3,(($A$2:$A$1840=$N$3)/($A$2:$A$1840=$N$3)*ROW($A$2:$A$1840))-ROW($A$1), ROWS($M$3:M204))), "")</f>
        <v/>
      </c>
      <c r="Q204" s="41" t="str" cm="1">
        <f t="array" ref="Q204">IFERROR(INDEX($B$2:$B$1840,_xlfn.AGGREGATE(15,3,(($A$2:$A$1840=$N$3)/($A$2:$A$1840=$N$3)*ROW($A$2:$A$1840))-ROW($A$1), ROWS($M$3:M204))), "")</f>
        <v/>
      </c>
      <c r="R204" s="41" t="str" cm="1">
        <f t="array" ref="R204">IFERROR(INDEX($J$2:$J$1840,_xlfn.AGGREGATE(15,3,(($A$2:$A$1840=$N$3)/($A$2:$A$1840=$N$3)*ROW($A$2:$A$1840))-ROW($A$1), ROWS($M$3:M204))), "")</f>
        <v/>
      </c>
      <c r="S204" s="41" t="str" cm="1">
        <f t="array" ref="S204">IFERROR(INDEX($G$2:$G$1840,_xlfn.AGGREGATE(15,3,(($A$2:$A$1840=$N$3)/($A$2:$A$1840=$N$3)*ROW($A$2:$A$1840))-ROW($A$1), ROWS($M$3:M204))), "")</f>
        <v/>
      </c>
      <c r="T204" s="52" t="str">
        <f t="shared" si="3"/>
        <v/>
      </c>
    </row>
    <row r="205" spans="1:20" x14ac:dyDescent="0.45">
      <c r="A205" s="41" t="s">
        <v>2341</v>
      </c>
      <c r="B205" s="45" t="s">
        <v>2523</v>
      </c>
      <c r="C205" s="45" t="s">
        <v>2524</v>
      </c>
      <c r="D205" s="45"/>
      <c r="E205" s="41" t="s">
        <v>2084</v>
      </c>
      <c r="F205" s="41" t="s">
        <v>7</v>
      </c>
      <c r="G205" s="41">
        <v>762</v>
      </c>
      <c r="I205" s="65" t="s">
        <v>2085</v>
      </c>
      <c r="J205" s="41">
        <v>569</v>
      </c>
      <c r="K205" s="41">
        <v>849.6</v>
      </c>
      <c r="O205" s="53" t="str">
        <f>IFERROR((RANK(T205,$T$3:$T$191,0)+COUNTIF($T$3:T205, T205)-1), "")</f>
        <v/>
      </c>
      <c r="P205" s="51" t="str" cm="1">
        <f t="array" ref="P205">IFERROR(INDEX($C$2:$C$1840,_xlfn.AGGREGATE(15,3,(($A$2:$A$1840=$N$3)/($A$2:$A$1840=$N$3)*ROW($A$2:$A$1840))-ROW($A$1), ROWS($M$3:M205))), "")</f>
        <v/>
      </c>
      <c r="Q205" s="41" t="str" cm="1">
        <f t="array" ref="Q205">IFERROR(INDEX($B$2:$B$1840,_xlfn.AGGREGATE(15,3,(($A$2:$A$1840=$N$3)/($A$2:$A$1840=$N$3)*ROW($A$2:$A$1840))-ROW($A$1), ROWS($M$3:M205))), "")</f>
        <v/>
      </c>
      <c r="R205" s="41" t="str" cm="1">
        <f t="array" ref="R205">IFERROR(INDEX($J$2:$J$1840,_xlfn.AGGREGATE(15,3,(($A$2:$A$1840=$N$3)/($A$2:$A$1840=$N$3)*ROW($A$2:$A$1840))-ROW($A$1), ROWS($M$3:M205))), "")</f>
        <v/>
      </c>
      <c r="S205" s="41" t="str" cm="1">
        <f t="array" ref="S205">IFERROR(INDEX($G$2:$G$1840,_xlfn.AGGREGATE(15,3,(($A$2:$A$1840=$N$3)/($A$2:$A$1840=$N$3)*ROW($A$2:$A$1840))-ROW($A$1), ROWS($M$3:M205))), "")</f>
        <v/>
      </c>
      <c r="T205" s="52" t="str">
        <f t="shared" si="3"/>
        <v/>
      </c>
    </row>
    <row r="206" spans="1:20" x14ac:dyDescent="0.45">
      <c r="A206" s="41" t="s">
        <v>2341</v>
      </c>
      <c r="B206" s="45" t="s">
        <v>2525</v>
      </c>
      <c r="C206" s="45" t="s">
        <v>2526</v>
      </c>
      <c r="D206" s="45"/>
      <c r="E206" s="41" t="s">
        <v>2084</v>
      </c>
      <c r="F206" s="41" t="s">
        <v>7</v>
      </c>
      <c r="G206" s="41">
        <v>54</v>
      </c>
      <c r="I206" s="65" t="s">
        <v>2085</v>
      </c>
      <c r="J206" s="41">
        <v>50</v>
      </c>
      <c r="K206" s="41">
        <v>80</v>
      </c>
      <c r="O206" s="53" t="str">
        <f>IFERROR((RANK(T206,$T$3:$T$191,0)+COUNTIF($T$3:T206, T206)-1), "")</f>
        <v/>
      </c>
      <c r="P206" s="51" t="str" cm="1">
        <f t="array" ref="P206">IFERROR(INDEX($C$2:$C$1840,_xlfn.AGGREGATE(15,3,(($A$2:$A$1840=$N$3)/($A$2:$A$1840=$N$3)*ROW($A$2:$A$1840))-ROW($A$1), ROWS($M$3:M206))), "")</f>
        <v/>
      </c>
      <c r="Q206" s="41" t="str" cm="1">
        <f t="array" ref="Q206">IFERROR(INDEX($B$2:$B$1840,_xlfn.AGGREGATE(15,3,(($A$2:$A$1840=$N$3)/($A$2:$A$1840=$N$3)*ROW($A$2:$A$1840))-ROW($A$1), ROWS($M$3:M206))), "")</f>
        <v/>
      </c>
      <c r="R206" s="41" t="str" cm="1">
        <f t="array" ref="R206">IFERROR(INDEX($J$2:$J$1840,_xlfn.AGGREGATE(15,3,(($A$2:$A$1840=$N$3)/($A$2:$A$1840=$N$3)*ROW($A$2:$A$1840))-ROW($A$1), ROWS($M$3:M206))), "")</f>
        <v/>
      </c>
      <c r="S206" s="41" t="str" cm="1">
        <f t="array" ref="S206">IFERROR(INDEX($G$2:$G$1840,_xlfn.AGGREGATE(15,3,(($A$2:$A$1840=$N$3)/($A$2:$A$1840=$N$3)*ROW($A$2:$A$1840))-ROW($A$1), ROWS($M$3:M206))), "")</f>
        <v/>
      </c>
      <c r="T206" s="52" t="str">
        <f t="shared" si="3"/>
        <v/>
      </c>
    </row>
    <row r="207" spans="1:20" x14ac:dyDescent="0.45">
      <c r="A207" s="41" t="s">
        <v>2341</v>
      </c>
      <c r="B207" s="45" t="s">
        <v>2527</v>
      </c>
      <c r="C207" s="45" t="s">
        <v>2528</v>
      </c>
      <c r="D207" s="45"/>
      <c r="E207" s="41" t="s">
        <v>2084</v>
      </c>
      <c r="F207" s="41" t="s">
        <v>7</v>
      </c>
      <c r="G207" s="41">
        <v>470</v>
      </c>
      <c r="I207" s="65" t="s">
        <v>2085</v>
      </c>
      <c r="J207" s="41">
        <v>351</v>
      </c>
      <c r="K207" s="41">
        <v>556.80000000000007</v>
      </c>
      <c r="O207" s="53" t="str">
        <f>IFERROR((RANK(T207,$T$3:$T$191,0)+COUNTIF($T$3:T207, T207)-1), "")</f>
        <v/>
      </c>
      <c r="P207" s="51" t="str" cm="1">
        <f t="array" ref="P207">IFERROR(INDEX($C$2:$C$1840,_xlfn.AGGREGATE(15,3,(($A$2:$A$1840=$N$3)/($A$2:$A$1840=$N$3)*ROW($A$2:$A$1840))-ROW($A$1), ROWS($M$3:M207))), "")</f>
        <v/>
      </c>
      <c r="Q207" s="41" t="str" cm="1">
        <f t="array" ref="Q207">IFERROR(INDEX($B$2:$B$1840,_xlfn.AGGREGATE(15,3,(($A$2:$A$1840=$N$3)/($A$2:$A$1840=$N$3)*ROW($A$2:$A$1840))-ROW($A$1), ROWS($M$3:M207))), "")</f>
        <v/>
      </c>
      <c r="R207" s="41" t="str" cm="1">
        <f t="array" ref="R207">IFERROR(INDEX($J$2:$J$1840,_xlfn.AGGREGATE(15,3,(($A$2:$A$1840=$N$3)/($A$2:$A$1840=$N$3)*ROW($A$2:$A$1840))-ROW($A$1), ROWS($M$3:M207))), "")</f>
        <v/>
      </c>
      <c r="S207" s="41" t="str" cm="1">
        <f t="array" ref="S207">IFERROR(INDEX($G$2:$G$1840,_xlfn.AGGREGATE(15,3,(($A$2:$A$1840=$N$3)/($A$2:$A$1840=$N$3)*ROW($A$2:$A$1840))-ROW($A$1), ROWS($M$3:M207))), "")</f>
        <v/>
      </c>
      <c r="T207" s="52" t="str">
        <f t="shared" si="3"/>
        <v/>
      </c>
    </row>
    <row r="208" spans="1:20" x14ac:dyDescent="0.45">
      <c r="A208" s="41" t="s">
        <v>2341</v>
      </c>
      <c r="B208" s="45" t="s">
        <v>2529</v>
      </c>
      <c r="C208" s="45" t="s">
        <v>2530</v>
      </c>
      <c r="D208" s="45"/>
      <c r="E208" s="41" t="s">
        <v>2084</v>
      </c>
      <c r="F208" s="41" t="s">
        <v>7</v>
      </c>
      <c r="G208" s="41">
        <v>385</v>
      </c>
      <c r="I208" s="65" t="s">
        <v>2085</v>
      </c>
      <c r="J208" s="41">
        <v>292</v>
      </c>
      <c r="K208" s="41">
        <v>462.40000000000003</v>
      </c>
      <c r="O208" s="53" t="str">
        <f>IFERROR((RANK(T208,$T$3:$T$191,0)+COUNTIF($T$3:T208, T208)-1), "")</f>
        <v/>
      </c>
      <c r="P208" s="51" t="str" cm="1">
        <f t="array" ref="P208">IFERROR(INDEX($C$2:$C$1840,_xlfn.AGGREGATE(15,3,(($A$2:$A$1840=$N$3)/($A$2:$A$1840=$N$3)*ROW($A$2:$A$1840))-ROW($A$1), ROWS($M$3:M208))), "")</f>
        <v/>
      </c>
      <c r="Q208" s="41" t="str" cm="1">
        <f t="array" ref="Q208">IFERROR(INDEX($B$2:$B$1840,_xlfn.AGGREGATE(15,3,(($A$2:$A$1840=$N$3)/($A$2:$A$1840=$N$3)*ROW($A$2:$A$1840))-ROW($A$1), ROWS($M$3:M208))), "")</f>
        <v/>
      </c>
      <c r="R208" s="41" t="str" cm="1">
        <f t="array" ref="R208">IFERROR(INDEX($J$2:$J$1840,_xlfn.AGGREGATE(15,3,(($A$2:$A$1840=$N$3)/($A$2:$A$1840=$N$3)*ROW($A$2:$A$1840))-ROW($A$1), ROWS($M$3:M208))), "")</f>
        <v/>
      </c>
      <c r="S208" s="41" t="str" cm="1">
        <f t="array" ref="S208">IFERROR(INDEX($G$2:$G$1840,_xlfn.AGGREGATE(15,3,(($A$2:$A$1840=$N$3)/($A$2:$A$1840=$N$3)*ROW($A$2:$A$1840))-ROW($A$1), ROWS($M$3:M208))), "")</f>
        <v/>
      </c>
      <c r="T208" s="52" t="str">
        <f t="shared" si="3"/>
        <v/>
      </c>
    </row>
    <row r="209" spans="1:20" x14ac:dyDescent="0.45">
      <c r="A209" s="41" t="s">
        <v>2341</v>
      </c>
      <c r="B209" s="45" t="s">
        <v>2531</v>
      </c>
      <c r="C209" s="45" t="s">
        <v>2532</v>
      </c>
      <c r="D209" s="45"/>
      <c r="E209" s="41" t="s">
        <v>2084</v>
      </c>
      <c r="F209" s="41" t="s">
        <v>7</v>
      </c>
      <c r="G209" s="41">
        <v>1047</v>
      </c>
      <c r="I209" s="65" t="s">
        <v>2085</v>
      </c>
      <c r="J209" s="41">
        <v>730</v>
      </c>
      <c r="K209" s="41">
        <v>1148.8</v>
      </c>
      <c r="O209" s="53" t="str">
        <f>IFERROR((RANK(T209,$T$3:$T$191,0)+COUNTIF($T$3:T209, T209)-1), "")</f>
        <v/>
      </c>
      <c r="P209" s="51" t="str" cm="1">
        <f t="array" ref="P209">IFERROR(INDEX($C$2:$C$1840,_xlfn.AGGREGATE(15,3,(($A$2:$A$1840=$N$3)/($A$2:$A$1840=$N$3)*ROW($A$2:$A$1840))-ROW($A$1), ROWS($M$3:M209))), "")</f>
        <v/>
      </c>
      <c r="Q209" s="41" t="str" cm="1">
        <f t="array" ref="Q209">IFERROR(INDEX($B$2:$B$1840,_xlfn.AGGREGATE(15,3,(($A$2:$A$1840=$N$3)/($A$2:$A$1840=$N$3)*ROW($A$2:$A$1840))-ROW($A$1), ROWS($M$3:M209))), "")</f>
        <v/>
      </c>
      <c r="R209" s="41" t="str" cm="1">
        <f t="array" ref="R209">IFERROR(INDEX($J$2:$J$1840,_xlfn.AGGREGATE(15,3,(($A$2:$A$1840=$N$3)/($A$2:$A$1840=$N$3)*ROW($A$2:$A$1840))-ROW($A$1), ROWS($M$3:M209))), "")</f>
        <v/>
      </c>
      <c r="S209" s="41" t="str" cm="1">
        <f t="array" ref="S209">IFERROR(INDEX($G$2:$G$1840,_xlfn.AGGREGATE(15,3,(($A$2:$A$1840=$N$3)/($A$2:$A$1840=$N$3)*ROW($A$2:$A$1840))-ROW($A$1), ROWS($M$3:M209))), "")</f>
        <v/>
      </c>
      <c r="T209" s="52" t="str">
        <f t="shared" si="3"/>
        <v/>
      </c>
    </row>
    <row r="210" spans="1:20" x14ac:dyDescent="0.45">
      <c r="A210" s="41" t="s">
        <v>2341</v>
      </c>
      <c r="B210" s="45" t="s">
        <v>2533</v>
      </c>
      <c r="C210" s="45" t="s">
        <v>2534</v>
      </c>
      <c r="D210" s="45"/>
      <c r="E210" s="41" t="s">
        <v>2084</v>
      </c>
      <c r="F210" s="41" t="s">
        <v>7</v>
      </c>
      <c r="G210" s="41">
        <v>526</v>
      </c>
      <c r="I210" s="65" t="s">
        <v>2085</v>
      </c>
      <c r="J210" s="41">
        <v>388</v>
      </c>
      <c r="K210" s="41">
        <v>608</v>
      </c>
      <c r="O210" s="53" t="str">
        <f>IFERROR((RANK(T210,$T$3:$T$191,0)+COUNTIF($T$3:T210, T210)-1), "")</f>
        <v/>
      </c>
      <c r="P210" s="51" t="str" cm="1">
        <f t="array" ref="P210">IFERROR(INDEX($C$2:$C$1840,_xlfn.AGGREGATE(15,3,(($A$2:$A$1840=$N$3)/($A$2:$A$1840=$N$3)*ROW($A$2:$A$1840))-ROW($A$1), ROWS($M$3:M210))), "")</f>
        <v/>
      </c>
      <c r="Q210" s="41" t="str" cm="1">
        <f t="array" ref="Q210">IFERROR(INDEX($B$2:$B$1840,_xlfn.AGGREGATE(15,3,(($A$2:$A$1840=$N$3)/($A$2:$A$1840=$N$3)*ROW($A$2:$A$1840))-ROW($A$1), ROWS($M$3:M210))), "")</f>
        <v/>
      </c>
      <c r="R210" s="41" t="str" cm="1">
        <f t="array" ref="R210">IFERROR(INDEX($J$2:$J$1840,_xlfn.AGGREGATE(15,3,(($A$2:$A$1840=$N$3)/($A$2:$A$1840=$N$3)*ROW($A$2:$A$1840))-ROW($A$1), ROWS($M$3:M210))), "")</f>
        <v/>
      </c>
      <c r="S210" s="41" t="str" cm="1">
        <f t="array" ref="S210">IFERROR(INDEX($G$2:$G$1840,_xlfn.AGGREGATE(15,3,(($A$2:$A$1840=$N$3)/($A$2:$A$1840=$N$3)*ROW($A$2:$A$1840))-ROW($A$1), ROWS($M$3:M210))), "")</f>
        <v/>
      </c>
      <c r="T210" s="52" t="str">
        <f t="shared" si="3"/>
        <v/>
      </c>
    </row>
    <row r="211" spans="1:20" x14ac:dyDescent="0.45">
      <c r="A211" s="41" t="s">
        <v>2341</v>
      </c>
      <c r="B211" s="45" t="s">
        <v>2535</v>
      </c>
      <c r="C211" s="45" t="s">
        <v>2536</v>
      </c>
      <c r="D211" s="45"/>
      <c r="E211" s="41" t="s">
        <v>2084</v>
      </c>
      <c r="F211" s="41" t="s">
        <v>7</v>
      </c>
      <c r="G211" s="41">
        <v>1051</v>
      </c>
      <c r="I211" s="65" t="s">
        <v>2085</v>
      </c>
      <c r="J211" s="41">
        <v>827</v>
      </c>
      <c r="K211" s="41">
        <v>1299.2</v>
      </c>
      <c r="O211" s="53" t="str">
        <f>IFERROR((RANK(T211,$T$3:$T$191,0)+COUNTIF($T$3:T211, T211)-1), "")</f>
        <v/>
      </c>
      <c r="P211" s="51" t="str" cm="1">
        <f t="array" ref="P211">IFERROR(INDEX($C$2:$C$1840,_xlfn.AGGREGATE(15,3,(($A$2:$A$1840=$N$3)/($A$2:$A$1840=$N$3)*ROW($A$2:$A$1840))-ROW($A$1), ROWS($M$3:M211))), "")</f>
        <v/>
      </c>
      <c r="Q211" s="41" t="str" cm="1">
        <f t="array" ref="Q211">IFERROR(INDEX($B$2:$B$1840,_xlfn.AGGREGATE(15,3,(($A$2:$A$1840=$N$3)/($A$2:$A$1840=$N$3)*ROW($A$2:$A$1840))-ROW($A$1), ROWS($M$3:M211))), "")</f>
        <v/>
      </c>
      <c r="R211" s="41" t="str" cm="1">
        <f t="array" ref="R211">IFERROR(INDEX($J$2:$J$1840,_xlfn.AGGREGATE(15,3,(($A$2:$A$1840=$N$3)/($A$2:$A$1840=$N$3)*ROW($A$2:$A$1840))-ROW($A$1), ROWS($M$3:M211))), "")</f>
        <v/>
      </c>
      <c r="S211" s="41" t="str" cm="1">
        <f t="array" ref="S211">IFERROR(INDEX($G$2:$G$1840,_xlfn.AGGREGATE(15,3,(($A$2:$A$1840=$N$3)/($A$2:$A$1840=$N$3)*ROW($A$2:$A$1840))-ROW($A$1), ROWS($M$3:M211))), "")</f>
        <v/>
      </c>
      <c r="T211" s="52" t="str">
        <f t="shared" si="3"/>
        <v/>
      </c>
    </row>
    <row r="212" spans="1:20" x14ac:dyDescent="0.45">
      <c r="A212" s="41" t="s">
        <v>2341</v>
      </c>
      <c r="B212" s="45" t="s">
        <v>2537</v>
      </c>
      <c r="C212" s="45" t="s">
        <v>2538</v>
      </c>
      <c r="D212" s="45"/>
      <c r="E212" s="41" t="s">
        <v>2084</v>
      </c>
      <c r="F212" s="41" t="s">
        <v>7</v>
      </c>
      <c r="G212" s="41">
        <v>388</v>
      </c>
      <c r="I212" s="65" t="s">
        <v>2085</v>
      </c>
      <c r="J212" s="41">
        <v>269</v>
      </c>
      <c r="K212" s="41">
        <v>430.40000000000003</v>
      </c>
      <c r="O212" s="53" t="str">
        <f>IFERROR((RANK(T212,$T$3:$T$191,0)+COUNTIF($T$3:T212, T212)-1), "")</f>
        <v/>
      </c>
      <c r="P212" s="51" t="str" cm="1">
        <f t="array" ref="P212">IFERROR(INDEX($C$2:$C$1840,_xlfn.AGGREGATE(15,3,(($A$2:$A$1840=$N$3)/($A$2:$A$1840=$N$3)*ROW($A$2:$A$1840))-ROW($A$1), ROWS($M$3:M212))), "")</f>
        <v/>
      </c>
      <c r="Q212" s="41" t="str" cm="1">
        <f t="array" ref="Q212">IFERROR(INDEX($B$2:$B$1840,_xlfn.AGGREGATE(15,3,(($A$2:$A$1840=$N$3)/($A$2:$A$1840=$N$3)*ROW($A$2:$A$1840))-ROW($A$1), ROWS($M$3:M212))), "")</f>
        <v/>
      </c>
      <c r="R212" s="41" t="str" cm="1">
        <f t="array" ref="R212">IFERROR(INDEX($J$2:$J$1840,_xlfn.AGGREGATE(15,3,(($A$2:$A$1840=$N$3)/($A$2:$A$1840=$N$3)*ROW($A$2:$A$1840))-ROW($A$1), ROWS($M$3:M212))), "")</f>
        <v/>
      </c>
      <c r="S212" s="41" t="str" cm="1">
        <f t="array" ref="S212">IFERROR(INDEX($G$2:$G$1840,_xlfn.AGGREGATE(15,3,(($A$2:$A$1840=$N$3)/($A$2:$A$1840=$N$3)*ROW($A$2:$A$1840))-ROW($A$1), ROWS($M$3:M212))), "")</f>
        <v/>
      </c>
      <c r="T212" s="52" t="str">
        <f t="shared" si="3"/>
        <v/>
      </c>
    </row>
    <row r="213" spans="1:20" x14ac:dyDescent="0.45">
      <c r="A213" s="41" t="s">
        <v>2341</v>
      </c>
      <c r="B213" s="45" t="s">
        <v>2539</v>
      </c>
      <c r="C213" s="45" t="s">
        <v>2540</v>
      </c>
      <c r="D213" s="45"/>
      <c r="E213" s="41" t="s">
        <v>2084</v>
      </c>
      <c r="F213" s="41" t="s">
        <v>7</v>
      </c>
      <c r="G213" s="41">
        <v>243</v>
      </c>
      <c r="I213" s="65" t="s">
        <v>2085</v>
      </c>
      <c r="J213" s="41">
        <v>172</v>
      </c>
      <c r="K213" s="41">
        <v>275.2</v>
      </c>
      <c r="O213" s="53" t="str">
        <f>IFERROR((RANK(T213,$T$3:$T$191,0)+COUNTIF($T$3:T213, T213)-1), "")</f>
        <v/>
      </c>
      <c r="P213" s="51" t="str" cm="1">
        <f t="array" ref="P213">IFERROR(INDEX($C$2:$C$1840,_xlfn.AGGREGATE(15,3,(($A$2:$A$1840=$N$3)/($A$2:$A$1840=$N$3)*ROW($A$2:$A$1840))-ROW($A$1), ROWS($M$3:M213))), "")</f>
        <v/>
      </c>
      <c r="Q213" s="41" t="str" cm="1">
        <f t="array" ref="Q213">IFERROR(INDEX($B$2:$B$1840,_xlfn.AGGREGATE(15,3,(($A$2:$A$1840=$N$3)/($A$2:$A$1840=$N$3)*ROW($A$2:$A$1840))-ROW($A$1), ROWS($M$3:M213))), "")</f>
        <v/>
      </c>
      <c r="R213" s="41" t="str" cm="1">
        <f t="array" ref="R213">IFERROR(INDEX($J$2:$J$1840,_xlfn.AGGREGATE(15,3,(($A$2:$A$1840=$N$3)/($A$2:$A$1840=$N$3)*ROW($A$2:$A$1840))-ROW($A$1), ROWS($M$3:M213))), "")</f>
        <v/>
      </c>
      <c r="S213" s="41" t="str" cm="1">
        <f t="array" ref="S213">IFERROR(INDEX($G$2:$G$1840,_xlfn.AGGREGATE(15,3,(($A$2:$A$1840=$N$3)/($A$2:$A$1840=$N$3)*ROW($A$2:$A$1840))-ROW($A$1), ROWS($M$3:M213))), "")</f>
        <v/>
      </c>
      <c r="T213" s="52" t="str">
        <f t="shared" si="3"/>
        <v/>
      </c>
    </row>
    <row r="214" spans="1:20" x14ac:dyDescent="0.45">
      <c r="A214" s="41" t="s">
        <v>2341</v>
      </c>
      <c r="B214" s="45" t="s">
        <v>2541</v>
      </c>
      <c r="C214" s="45" t="s">
        <v>2542</v>
      </c>
      <c r="D214" s="45"/>
      <c r="E214" s="41" t="s">
        <v>2227</v>
      </c>
      <c r="F214" s="41" t="s">
        <v>7</v>
      </c>
      <c r="G214" s="41">
        <v>471</v>
      </c>
      <c r="I214" s="65" t="s">
        <v>2228</v>
      </c>
      <c r="J214" s="41">
        <v>294</v>
      </c>
      <c r="K214" s="41">
        <v>468.8</v>
      </c>
      <c r="O214" s="53" t="str">
        <f>IFERROR((RANK(T214,$T$3:$T$191,0)+COUNTIF($T$3:T214, T214)-1), "")</f>
        <v/>
      </c>
      <c r="P214" s="51" t="str" cm="1">
        <f t="array" ref="P214">IFERROR(INDEX($C$2:$C$1840,_xlfn.AGGREGATE(15,3,(($A$2:$A$1840=$N$3)/($A$2:$A$1840=$N$3)*ROW($A$2:$A$1840))-ROW($A$1), ROWS($M$3:M214))), "")</f>
        <v/>
      </c>
      <c r="Q214" s="41" t="str" cm="1">
        <f t="array" ref="Q214">IFERROR(INDEX($B$2:$B$1840,_xlfn.AGGREGATE(15,3,(($A$2:$A$1840=$N$3)/($A$2:$A$1840=$N$3)*ROW($A$2:$A$1840))-ROW($A$1), ROWS($M$3:M214))), "")</f>
        <v/>
      </c>
      <c r="R214" s="41" t="str" cm="1">
        <f t="array" ref="R214">IFERROR(INDEX($J$2:$J$1840,_xlfn.AGGREGATE(15,3,(($A$2:$A$1840=$N$3)/($A$2:$A$1840=$N$3)*ROW($A$2:$A$1840))-ROW($A$1), ROWS($M$3:M214))), "")</f>
        <v/>
      </c>
      <c r="S214" s="41" t="str" cm="1">
        <f t="array" ref="S214">IFERROR(INDEX($G$2:$G$1840,_xlfn.AGGREGATE(15,3,(($A$2:$A$1840=$N$3)/($A$2:$A$1840=$N$3)*ROW($A$2:$A$1840))-ROW($A$1), ROWS($M$3:M214))), "")</f>
        <v/>
      </c>
      <c r="T214" s="52" t="str">
        <f t="shared" si="3"/>
        <v/>
      </c>
    </row>
    <row r="215" spans="1:20" x14ac:dyDescent="0.45">
      <c r="A215" s="41" t="s">
        <v>2341</v>
      </c>
      <c r="B215" s="45" t="s">
        <v>2543</v>
      </c>
      <c r="C215" s="45" t="s">
        <v>2544</v>
      </c>
      <c r="D215" s="45"/>
      <c r="E215" s="41" t="s">
        <v>2084</v>
      </c>
      <c r="F215" s="41" t="s">
        <v>7</v>
      </c>
      <c r="G215" s="41">
        <v>115</v>
      </c>
      <c r="I215" s="65" t="s">
        <v>2085</v>
      </c>
      <c r="J215" s="41">
        <v>95</v>
      </c>
      <c r="K215" s="41">
        <v>150.4</v>
      </c>
      <c r="O215" s="53" t="str">
        <f>IFERROR((RANK(T215,$T$3:$T$191,0)+COUNTIF($T$3:T215, T215)-1), "")</f>
        <v/>
      </c>
      <c r="P215" s="51" t="str" cm="1">
        <f t="array" ref="P215">IFERROR(INDEX($C$2:$C$1840,_xlfn.AGGREGATE(15,3,(($A$2:$A$1840=$N$3)/($A$2:$A$1840=$N$3)*ROW($A$2:$A$1840))-ROW($A$1), ROWS($M$3:M215))), "")</f>
        <v/>
      </c>
      <c r="Q215" s="41" t="str" cm="1">
        <f t="array" ref="Q215">IFERROR(INDEX($B$2:$B$1840,_xlfn.AGGREGATE(15,3,(($A$2:$A$1840=$N$3)/($A$2:$A$1840=$N$3)*ROW($A$2:$A$1840))-ROW($A$1), ROWS($M$3:M215))), "")</f>
        <v/>
      </c>
      <c r="R215" s="41" t="str" cm="1">
        <f t="array" ref="R215">IFERROR(INDEX($J$2:$J$1840,_xlfn.AGGREGATE(15,3,(($A$2:$A$1840=$N$3)/($A$2:$A$1840=$N$3)*ROW($A$2:$A$1840))-ROW($A$1), ROWS($M$3:M215))), "")</f>
        <v/>
      </c>
      <c r="S215" s="41" t="str" cm="1">
        <f t="array" ref="S215">IFERROR(INDEX($G$2:$G$1840,_xlfn.AGGREGATE(15,3,(($A$2:$A$1840=$N$3)/($A$2:$A$1840=$N$3)*ROW($A$2:$A$1840))-ROW($A$1), ROWS($M$3:M215))), "")</f>
        <v/>
      </c>
      <c r="T215" s="52" t="str">
        <f t="shared" si="3"/>
        <v/>
      </c>
    </row>
    <row r="216" spans="1:20" x14ac:dyDescent="0.45">
      <c r="A216" s="41" t="s">
        <v>2341</v>
      </c>
      <c r="B216" s="45" t="s">
        <v>2545</v>
      </c>
      <c r="C216" s="45" t="s">
        <v>2546</v>
      </c>
      <c r="D216" s="45"/>
      <c r="E216" s="41" t="s">
        <v>2227</v>
      </c>
      <c r="F216" s="41" t="s">
        <v>7</v>
      </c>
      <c r="G216" s="41">
        <v>1771</v>
      </c>
      <c r="I216" s="65" t="s">
        <v>2228</v>
      </c>
      <c r="J216" s="41">
        <v>647</v>
      </c>
      <c r="K216" s="41">
        <v>1035.2</v>
      </c>
      <c r="O216" s="53" t="str">
        <f>IFERROR((RANK(T216,$T$3:$T$191,0)+COUNTIF($T$3:T216, T216)-1), "")</f>
        <v/>
      </c>
      <c r="P216" s="51" t="str" cm="1">
        <f t="array" ref="P216">IFERROR(INDEX($C$2:$C$1840,_xlfn.AGGREGATE(15,3,(($A$2:$A$1840=$N$3)/($A$2:$A$1840=$N$3)*ROW($A$2:$A$1840))-ROW($A$1), ROWS($M$3:M216))), "")</f>
        <v/>
      </c>
      <c r="Q216" s="41" t="str" cm="1">
        <f t="array" ref="Q216">IFERROR(INDEX($B$2:$B$1840,_xlfn.AGGREGATE(15,3,(($A$2:$A$1840=$N$3)/($A$2:$A$1840=$N$3)*ROW($A$2:$A$1840))-ROW($A$1), ROWS($M$3:M216))), "")</f>
        <v/>
      </c>
      <c r="R216" s="41" t="str" cm="1">
        <f t="array" ref="R216">IFERROR(INDEX($J$2:$J$1840,_xlfn.AGGREGATE(15,3,(($A$2:$A$1840=$N$3)/($A$2:$A$1840=$N$3)*ROW($A$2:$A$1840))-ROW($A$1), ROWS($M$3:M216))), "")</f>
        <v/>
      </c>
      <c r="S216" s="41" t="str" cm="1">
        <f t="array" ref="S216">IFERROR(INDEX($G$2:$G$1840,_xlfn.AGGREGATE(15,3,(($A$2:$A$1840=$N$3)/($A$2:$A$1840=$N$3)*ROW($A$2:$A$1840))-ROW($A$1), ROWS($M$3:M216))), "")</f>
        <v/>
      </c>
      <c r="T216" s="52" t="str">
        <f t="shared" si="3"/>
        <v/>
      </c>
    </row>
    <row r="217" spans="1:20" x14ac:dyDescent="0.45">
      <c r="A217" s="41" t="s">
        <v>2341</v>
      </c>
      <c r="B217" s="45" t="s">
        <v>2547</v>
      </c>
      <c r="C217" s="45" t="s">
        <v>2548</v>
      </c>
      <c r="D217" s="45"/>
      <c r="E217" s="41" t="s">
        <v>2084</v>
      </c>
      <c r="F217" s="41" t="s">
        <v>7</v>
      </c>
      <c r="G217" s="41">
        <v>478</v>
      </c>
      <c r="I217" s="65" t="s">
        <v>2085</v>
      </c>
      <c r="J217" s="41">
        <v>272</v>
      </c>
      <c r="K217" s="41">
        <v>435.20000000000005</v>
      </c>
      <c r="O217" s="53" t="str">
        <f>IFERROR((RANK(T217,$T$3:$T$191,0)+COUNTIF($T$3:T217, T217)-1), "")</f>
        <v/>
      </c>
      <c r="P217" s="51" t="str" cm="1">
        <f t="array" ref="P217">IFERROR(INDEX($C$2:$C$1840,_xlfn.AGGREGATE(15,3,(($A$2:$A$1840=$N$3)/($A$2:$A$1840=$N$3)*ROW($A$2:$A$1840))-ROW($A$1), ROWS($M$3:M217))), "")</f>
        <v/>
      </c>
      <c r="Q217" s="41" t="str" cm="1">
        <f t="array" ref="Q217">IFERROR(INDEX($B$2:$B$1840,_xlfn.AGGREGATE(15,3,(($A$2:$A$1840=$N$3)/($A$2:$A$1840=$N$3)*ROW($A$2:$A$1840))-ROW($A$1), ROWS($M$3:M217))), "")</f>
        <v/>
      </c>
      <c r="R217" s="41" t="str" cm="1">
        <f t="array" ref="R217">IFERROR(INDEX($J$2:$J$1840,_xlfn.AGGREGATE(15,3,(($A$2:$A$1840=$N$3)/($A$2:$A$1840=$N$3)*ROW($A$2:$A$1840))-ROW($A$1), ROWS($M$3:M217))), "")</f>
        <v/>
      </c>
      <c r="S217" s="41" t="str" cm="1">
        <f t="array" ref="S217">IFERROR(INDEX($G$2:$G$1840,_xlfn.AGGREGATE(15,3,(($A$2:$A$1840=$N$3)/($A$2:$A$1840=$N$3)*ROW($A$2:$A$1840))-ROW($A$1), ROWS($M$3:M217))), "")</f>
        <v/>
      </c>
      <c r="T217" s="52" t="str">
        <f t="shared" si="3"/>
        <v/>
      </c>
    </row>
    <row r="218" spans="1:20" x14ac:dyDescent="0.45">
      <c r="A218" s="41" t="s">
        <v>2341</v>
      </c>
      <c r="B218" s="45" t="s">
        <v>2549</v>
      </c>
      <c r="C218" s="45" t="s">
        <v>2550</v>
      </c>
      <c r="D218" s="45"/>
      <c r="E218" s="41" t="s">
        <v>2551</v>
      </c>
      <c r="F218" s="41" t="s">
        <v>7</v>
      </c>
      <c r="G218" s="41">
        <v>176</v>
      </c>
      <c r="I218" s="65" t="s">
        <v>2085</v>
      </c>
      <c r="J218" s="41">
        <v>131</v>
      </c>
      <c r="K218" s="41">
        <v>209.60000000000002</v>
      </c>
      <c r="O218" s="53" t="str">
        <f>IFERROR((RANK(T218,$T$3:$T$191,0)+COUNTIF($T$3:T218, T218)-1), "")</f>
        <v/>
      </c>
      <c r="P218" s="51" t="str" cm="1">
        <f t="array" ref="P218">IFERROR(INDEX($C$2:$C$1840,_xlfn.AGGREGATE(15,3,(($A$2:$A$1840=$N$3)/($A$2:$A$1840=$N$3)*ROW($A$2:$A$1840))-ROW($A$1), ROWS($M$3:M218))), "")</f>
        <v/>
      </c>
      <c r="Q218" s="41" t="str" cm="1">
        <f t="array" ref="Q218">IFERROR(INDEX($B$2:$B$1840,_xlfn.AGGREGATE(15,3,(($A$2:$A$1840=$N$3)/($A$2:$A$1840=$N$3)*ROW($A$2:$A$1840))-ROW($A$1), ROWS($M$3:M218))), "")</f>
        <v/>
      </c>
      <c r="R218" s="41" t="str" cm="1">
        <f t="array" ref="R218">IFERROR(INDEX($J$2:$J$1840,_xlfn.AGGREGATE(15,3,(($A$2:$A$1840=$N$3)/($A$2:$A$1840=$N$3)*ROW($A$2:$A$1840))-ROW($A$1), ROWS($M$3:M218))), "")</f>
        <v/>
      </c>
      <c r="S218" s="41" t="str" cm="1">
        <f t="array" ref="S218">IFERROR(INDEX($G$2:$G$1840,_xlfn.AGGREGATE(15,3,(($A$2:$A$1840=$N$3)/($A$2:$A$1840=$N$3)*ROW($A$2:$A$1840))-ROW($A$1), ROWS($M$3:M218))), "")</f>
        <v/>
      </c>
      <c r="T218" s="52" t="str">
        <f t="shared" si="3"/>
        <v/>
      </c>
    </row>
    <row r="219" spans="1:20" x14ac:dyDescent="0.45">
      <c r="A219" s="41" t="s">
        <v>2341</v>
      </c>
      <c r="B219" s="45" t="s">
        <v>2552</v>
      </c>
      <c r="C219" s="45" t="s">
        <v>2553</v>
      </c>
      <c r="D219" s="45"/>
      <c r="E219" s="41" t="s">
        <v>2084</v>
      </c>
      <c r="F219" s="41" t="s">
        <v>7</v>
      </c>
      <c r="G219" s="41">
        <v>314</v>
      </c>
      <c r="I219" s="65" t="s">
        <v>2085</v>
      </c>
      <c r="J219" s="41">
        <v>243</v>
      </c>
      <c r="K219" s="41">
        <v>388.8</v>
      </c>
      <c r="O219" s="53" t="str">
        <f>IFERROR((RANK(T219,$T$3:$T$191,0)+COUNTIF($T$3:T219, T219)-1), "")</f>
        <v/>
      </c>
      <c r="P219" s="51" t="str" cm="1">
        <f t="array" ref="P219">IFERROR(INDEX($C$2:$C$1840,_xlfn.AGGREGATE(15,3,(($A$2:$A$1840=$N$3)/($A$2:$A$1840=$N$3)*ROW($A$2:$A$1840))-ROW($A$1), ROWS($M$3:M219))), "")</f>
        <v/>
      </c>
      <c r="Q219" s="41" t="str" cm="1">
        <f t="array" ref="Q219">IFERROR(INDEX($B$2:$B$1840,_xlfn.AGGREGATE(15,3,(($A$2:$A$1840=$N$3)/($A$2:$A$1840=$N$3)*ROW($A$2:$A$1840))-ROW($A$1), ROWS($M$3:M219))), "")</f>
        <v/>
      </c>
      <c r="R219" s="41" t="str" cm="1">
        <f t="array" ref="R219">IFERROR(INDEX($J$2:$J$1840,_xlfn.AGGREGATE(15,3,(($A$2:$A$1840=$N$3)/($A$2:$A$1840=$N$3)*ROW($A$2:$A$1840))-ROW($A$1), ROWS($M$3:M219))), "")</f>
        <v/>
      </c>
      <c r="S219" s="41" t="str" cm="1">
        <f t="array" ref="S219">IFERROR(INDEX($G$2:$G$1840,_xlfn.AGGREGATE(15,3,(($A$2:$A$1840=$N$3)/($A$2:$A$1840=$N$3)*ROW($A$2:$A$1840))-ROW($A$1), ROWS($M$3:M219))), "")</f>
        <v/>
      </c>
      <c r="T219" s="52" t="str">
        <f t="shared" si="3"/>
        <v/>
      </c>
    </row>
    <row r="220" spans="1:20" x14ac:dyDescent="0.45">
      <c r="A220" s="41" t="s">
        <v>2341</v>
      </c>
      <c r="B220" s="45" t="s">
        <v>2554</v>
      </c>
      <c r="C220" s="45" t="s">
        <v>2555</v>
      </c>
      <c r="D220" s="45"/>
      <c r="E220" s="41" t="s">
        <v>2084</v>
      </c>
      <c r="F220" s="41" t="s">
        <v>7</v>
      </c>
      <c r="G220" s="41">
        <v>471</v>
      </c>
      <c r="I220" s="65" t="s">
        <v>2085</v>
      </c>
      <c r="J220" s="41">
        <v>344</v>
      </c>
      <c r="K220" s="41">
        <v>526.4</v>
      </c>
      <c r="O220" s="53" t="str">
        <f>IFERROR((RANK(T220,$T$3:$T$191,0)+COUNTIF($T$3:T220, T220)-1), "")</f>
        <v/>
      </c>
      <c r="P220" s="51" t="str" cm="1">
        <f t="array" ref="P220">IFERROR(INDEX($C$2:$C$1840,_xlfn.AGGREGATE(15,3,(($A$2:$A$1840=$N$3)/($A$2:$A$1840=$N$3)*ROW($A$2:$A$1840))-ROW($A$1), ROWS($M$3:M220))), "")</f>
        <v/>
      </c>
      <c r="Q220" s="41" t="str" cm="1">
        <f t="array" ref="Q220">IFERROR(INDEX($B$2:$B$1840,_xlfn.AGGREGATE(15,3,(($A$2:$A$1840=$N$3)/($A$2:$A$1840=$N$3)*ROW($A$2:$A$1840))-ROW($A$1), ROWS($M$3:M220))), "")</f>
        <v/>
      </c>
      <c r="R220" s="41" t="str" cm="1">
        <f t="array" ref="R220">IFERROR(INDEX($J$2:$J$1840,_xlfn.AGGREGATE(15,3,(($A$2:$A$1840=$N$3)/($A$2:$A$1840=$N$3)*ROW($A$2:$A$1840))-ROW($A$1), ROWS($M$3:M220))), "")</f>
        <v/>
      </c>
      <c r="S220" s="41" t="str" cm="1">
        <f t="array" ref="S220">IFERROR(INDEX($G$2:$G$1840,_xlfn.AGGREGATE(15,3,(($A$2:$A$1840=$N$3)/($A$2:$A$1840=$N$3)*ROW($A$2:$A$1840))-ROW($A$1), ROWS($M$3:M220))), "")</f>
        <v/>
      </c>
      <c r="T220" s="52" t="str">
        <f t="shared" si="3"/>
        <v/>
      </c>
    </row>
    <row r="221" spans="1:20" x14ac:dyDescent="0.45">
      <c r="A221" s="41" t="s">
        <v>2341</v>
      </c>
      <c r="B221" s="45" t="s">
        <v>2556</v>
      </c>
      <c r="C221" s="45" t="s">
        <v>2557</v>
      </c>
      <c r="D221" s="45"/>
      <c r="E221" s="41" t="s">
        <v>2227</v>
      </c>
      <c r="F221" s="41" t="s">
        <v>7</v>
      </c>
      <c r="G221" s="41">
        <v>2472</v>
      </c>
      <c r="I221" s="65" t="s">
        <v>2228</v>
      </c>
      <c r="J221" s="41">
        <v>460</v>
      </c>
      <c r="K221" s="41">
        <v>736</v>
      </c>
      <c r="O221" s="53" t="str">
        <f>IFERROR((RANK(T221,$T$3:$T$191,0)+COUNTIF($T$3:T221, T221)-1), "")</f>
        <v/>
      </c>
      <c r="P221" s="51" t="str" cm="1">
        <f t="array" ref="P221">IFERROR(INDEX($C$2:$C$1840,_xlfn.AGGREGATE(15,3,(($A$2:$A$1840=$N$3)/($A$2:$A$1840=$N$3)*ROW($A$2:$A$1840))-ROW($A$1), ROWS($M$3:M221))), "")</f>
        <v/>
      </c>
      <c r="Q221" s="41" t="str" cm="1">
        <f t="array" ref="Q221">IFERROR(INDEX($B$2:$B$1840,_xlfn.AGGREGATE(15,3,(($A$2:$A$1840=$N$3)/($A$2:$A$1840=$N$3)*ROW($A$2:$A$1840))-ROW($A$1), ROWS($M$3:M221))), "")</f>
        <v/>
      </c>
      <c r="R221" s="41" t="str" cm="1">
        <f t="array" ref="R221">IFERROR(INDEX($J$2:$J$1840,_xlfn.AGGREGATE(15,3,(($A$2:$A$1840=$N$3)/($A$2:$A$1840=$N$3)*ROW($A$2:$A$1840))-ROW($A$1), ROWS($M$3:M221))), "")</f>
        <v/>
      </c>
      <c r="S221" s="41" t="str" cm="1">
        <f t="array" ref="S221">IFERROR(INDEX($G$2:$G$1840,_xlfn.AGGREGATE(15,3,(($A$2:$A$1840=$N$3)/($A$2:$A$1840=$N$3)*ROW($A$2:$A$1840))-ROW($A$1), ROWS($M$3:M221))), "")</f>
        <v/>
      </c>
      <c r="T221" s="52" t="str">
        <f t="shared" si="3"/>
        <v/>
      </c>
    </row>
    <row r="222" spans="1:20" x14ac:dyDescent="0.45">
      <c r="A222" s="41" t="s">
        <v>2341</v>
      </c>
      <c r="B222" s="45" t="s">
        <v>2558</v>
      </c>
      <c r="C222" s="45" t="s">
        <v>2559</v>
      </c>
      <c r="D222" s="45"/>
      <c r="E222" s="41" t="s">
        <v>2387</v>
      </c>
      <c r="F222" s="41" t="s">
        <v>7</v>
      </c>
      <c r="G222" s="41">
        <v>534</v>
      </c>
      <c r="I222" s="65" t="s">
        <v>2228</v>
      </c>
      <c r="J222" s="41">
        <v>328</v>
      </c>
      <c r="K222" s="41">
        <v>505.6</v>
      </c>
      <c r="O222" s="53" t="str">
        <f>IFERROR((RANK(T222,$T$3:$T$191,0)+COUNTIF($T$3:T222, T222)-1), "")</f>
        <v/>
      </c>
      <c r="P222" s="51" t="str" cm="1">
        <f t="array" ref="P222">IFERROR(INDEX($C$2:$C$1840,_xlfn.AGGREGATE(15,3,(($A$2:$A$1840=$N$3)/($A$2:$A$1840=$N$3)*ROW($A$2:$A$1840))-ROW($A$1), ROWS($M$3:M222))), "")</f>
        <v/>
      </c>
      <c r="Q222" s="41" t="str" cm="1">
        <f t="array" ref="Q222">IFERROR(INDEX($B$2:$B$1840,_xlfn.AGGREGATE(15,3,(($A$2:$A$1840=$N$3)/($A$2:$A$1840=$N$3)*ROW($A$2:$A$1840))-ROW($A$1), ROWS($M$3:M222))), "")</f>
        <v/>
      </c>
      <c r="R222" s="41" t="str" cm="1">
        <f t="array" ref="R222">IFERROR(INDEX($J$2:$J$1840,_xlfn.AGGREGATE(15,3,(($A$2:$A$1840=$N$3)/($A$2:$A$1840=$N$3)*ROW($A$2:$A$1840))-ROW($A$1), ROWS($M$3:M222))), "")</f>
        <v/>
      </c>
      <c r="S222" s="41" t="str" cm="1">
        <f t="array" ref="S222">IFERROR(INDEX($G$2:$G$1840,_xlfn.AGGREGATE(15,3,(($A$2:$A$1840=$N$3)/($A$2:$A$1840=$N$3)*ROW($A$2:$A$1840))-ROW($A$1), ROWS($M$3:M222))), "")</f>
        <v/>
      </c>
      <c r="T222" s="52" t="str">
        <f t="shared" si="3"/>
        <v/>
      </c>
    </row>
    <row r="223" spans="1:20" x14ac:dyDescent="0.45">
      <c r="A223" s="41" t="s">
        <v>2341</v>
      </c>
      <c r="B223" s="45" t="s">
        <v>2560</v>
      </c>
      <c r="C223" s="45" t="s">
        <v>2561</v>
      </c>
      <c r="D223" s="45"/>
      <c r="E223" s="41" t="s">
        <v>2227</v>
      </c>
      <c r="F223" s="41" t="s">
        <v>7</v>
      </c>
      <c r="G223" s="41">
        <v>1616</v>
      </c>
      <c r="I223" s="65" t="s">
        <v>2228</v>
      </c>
      <c r="J223" s="41">
        <v>831</v>
      </c>
      <c r="K223" s="41">
        <v>1329.6000000000001</v>
      </c>
      <c r="O223" s="53" t="str">
        <f>IFERROR((RANK(T223,$T$3:$T$191,0)+COUNTIF($T$3:T223, T223)-1), "")</f>
        <v/>
      </c>
      <c r="P223" s="51" t="str" cm="1">
        <f t="array" ref="P223">IFERROR(INDEX($C$2:$C$1840,_xlfn.AGGREGATE(15,3,(($A$2:$A$1840=$N$3)/($A$2:$A$1840=$N$3)*ROW($A$2:$A$1840))-ROW($A$1), ROWS($M$3:M223))), "")</f>
        <v/>
      </c>
      <c r="Q223" s="41" t="str" cm="1">
        <f t="array" ref="Q223">IFERROR(INDEX($B$2:$B$1840,_xlfn.AGGREGATE(15,3,(($A$2:$A$1840=$N$3)/($A$2:$A$1840=$N$3)*ROW($A$2:$A$1840))-ROW($A$1), ROWS($M$3:M223))), "")</f>
        <v/>
      </c>
      <c r="R223" s="41" t="str" cm="1">
        <f t="array" ref="R223">IFERROR(INDEX($J$2:$J$1840,_xlfn.AGGREGATE(15,3,(($A$2:$A$1840=$N$3)/($A$2:$A$1840=$N$3)*ROW($A$2:$A$1840))-ROW($A$1), ROWS($M$3:M223))), "")</f>
        <v/>
      </c>
      <c r="S223" s="41" t="str" cm="1">
        <f t="array" ref="S223">IFERROR(INDEX($G$2:$G$1840,_xlfn.AGGREGATE(15,3,(($A$2:$A$1840=$N$3)/($A$2:$A$1840=$N$3)*ROW($A$2:$A$1840))-ROW($A$1), ROWS($M$3:M223))), "")</f>
        <v/>
      </c>
      <c r="T223" s="52" t="str">
        <f t="shared" si="3"/>
        <v/>
      </c>
    </row>
    <row r="224" spans="1:20" x14ac:dyDescent="0.45">
      <c r="A224" s="41" t="s">
        <v>2341</v>
      </c>
      <c r="B224" s="45" t="s">
        <v>2562</v>
      </c>
      <c r="C224" s="45" t="s">
        <v>2563</v>
      </c>
      <c r="D224" s="45"/>
      <c r="E224" s="41" t="s">
        <v>2084</v>
      </c>
      <c r="F224" s="41" t="s">
        <v>7</v>
      </c>
      <c r="G224" s="41">
        <v>346</v>
      </c>
      <c r="I224" s="65" t="s">
        <v>2085</v>
      </c>
      <c r="J224" s="41">
        <v>266</v>
      </c>
      <c r="K224" s="41">
        <v>422.40000000000003</v>
      </c>
      <c r="O224" s="53" t="str">
        <f>IFERROR((RANK(T224,$T$3:$T$191,0)+COUNTIF($T$3:T224, T224)-1), "")</f>
        <v/>
      </c>
      <c r="P224" s="51" t="str" cm="1">
        <f t="array" ref="P224">IFERROR(INDEX($C$2:$C$1840,_xlfn.AGGREGATE(15,3,(($A$2:$A$1840=$N$3)/($A$2:$A$1840=$N$3)*ROW($A$2:$A$1840))-ROW($A$1), ROWS($M$3:M224))), "")</f>
        <v/>
      </c>
      <c r="Q224" s="41" t="str" cm="1">
        <f t="array" ref="Q224">IFERROR(INDEX($B$2:$B$1840,_xlfn.AGGREGATE(15,3,(($A$2:$A$1840=$N$3)/($A$2:$A$1840=$N$3)*ROW($A$2:$A$1840))-ROW($A$1), ROWS($M$3:M224))), "")</f>
        <v/>
      </c>
      <c r="R224" s="41" t="str" cm="1">
        <f t="array" ref="R224">IFERROR(INDEX($J$2:$J$1840,_xlfn.AGGREGATE(15,3,(($A$2:$A$1840=$N$3)/($A$2:$A$1840=$N$3)*ROW($A$2:$A$1840))-ROW($A$1), ROWS($M$3:M224))), "")</f>
        <v/>
      </c>
      <c r="S224" s="41" t="str" cm="1">
        <f t="array" ref="S224">IFERROR(INDEX($G$2:$G$1840,_xlfn.AGGREGATE(15,3,(($A$2:$A$1840=$N$3)/($A$2:$A$1840=$N$3)*ROW($A$2:$A$1840))-ROW($A$1), ROWS($M$3:M224))), "")</f>
        <v/>
      </c>
      <c r="T224" s="52" t="str">
        <f t="shared" si="3"/>
        <v/>
      </c>
    </row>
    <row r="225" spans="1:20" x14ac:dyDescent="0.45">
      <c r="A225" s="41" t="s">
        <v>2341</v>
      </c>
      <c r="B225" s="45" t="s">
        <v>2564</v>
      </c>
      <c r="C225" s="45" t="s">
        <v>2565</v>
      </c>
      <c r="D225" s="45"/>
      <c r="E225" s="41" t="s">
        <v>2084</v>
      </c>
      <c r="F225" s="41" t="s">
        <v>7</v>
      </c>
      <c r="G225" s="41">
        <v>139</v>
      </c>
      <c r="I225" s="65" t="s">
        <v>2085</v>
      </c>
      <c r="J225" s="41">
        <v>85</v>
      </c>
      <c r="K225" s="41">
        <v>136</v>
      </c>
      <c r="O225" s="53" t="str">
        <f>IFERROR((RANK(T225,$T$3:$T$191,0)+COUNTIF($T$3:T225, T225)-1), "")</f>
        <v/>
      </c>
      <c r="P225" s="51" t="str" cm="1">
        <f t="array" ref="P225">IFERROR(INDEX($C$2:$C$1840,_xlfn.AGGREGATE(15,3,(($A$2:$A$1840=$N$3)/($A$2:$A$1840=$N$3)*ROW($A$2:$A$1840))-ROW($A$1), ROWS($M$3:M225))), "")</f>
        <v/>
      </c>
      <c r="Q225" s="41" t="str" cm="1">
        <f t="array" ref="Q225">IFERROR(INDEX($B$2:$B$1840,_xlfn.AGGREGATE(15,3,(($A$2:$A$1840=$N$3)/($A$2:$A$1840=$N$3)*ROW($A$2:$A$1840))-ROW($A$1), ROWS($M$3:M225))), "")</f>
        <v/>
      </c>
      <c r="R225" s="41" t="str" cm="1">
        <f t="array" ref="R225">IFERROR(INDEX($J$2:$J$1840,_xlfn.AGGREGATE(15,3,(($A$2:$A$1840=$N$3)/($A$2:$A$1840=$N$3)*ROW($A$2:$A$1840))-ROW($A$1), ROWS($M$3:M225))), "")</f>
        <v/>
      </c>
      <c r="S225" s="41" t="str" cm="1">
        <f t="array" ref="S225">IFERROR(INDEX($G$2:$G$1840,_xlfn.AGGREGATE(15,3,(($A$2:$A$1840=$N$3)/($A$2:$A$1840=$N$3)*ROW($A$2:$A$1840))-ROW($A$1), ROWS($M$3:M225))), "")</f>
        <v/>
      </c>
      <c r="T225" s="52" t="str">
        <f t="shared" si="3"/>
        <v/>
      </c>
    </row>
    <row r="226" spans="1:20" x14ac:dyDescent="0.45">
      <c r="A226" s="41" t="s">
        <v>2341</v>
      </c>
      <c r="B226" s="45" t="s">
        <v>2566</v>
      </c>
      <c r="C226" s="45" t="s">
        <v>2567</v>
      </c>
      <c r="D226" s="45"/>
      <c r="E226" s="41" t="s">
        <v>2359</v>
      </c>
      <c r="F226" s="41" t="s">
        <v>7</v>
      </c>
      <c r="G226" s="41">
        <v>762</v>
      </c>
      <c r="I226" s="65" t="s">
        <v>2284</v>
      </c>
      <c r="J226" s="41">
        <v>536</v>
      </c>
      <c r="K226" s="41">
        <v>827.2</v>
      </c>
      <c r="O226" s="53" t="str">
        <f>IFERROR((RANK(T226,$T$3:$T$191,0)+COUNTIF($T$3:T226, T226)-1), "")</f>
        <v/>
      </c>
      <c r="P226" s="51" t="str" cm="1">
        <f t="array" ref="P226">IFERROR(INDEX($C$2:$C$1840,_xlfn.AGGREGATE(15,3,(($A$2:$A$1840=$N$3)/($A$2:$A$1840=$N$3)*ROW($A$2:$A$1840))-ROW($A$1), ROWS($M$3:M226))), "")</f>
        <v/>
      </c>
      <c r="Q226" s="41" t="str" cm="1">
        <f t="array" ref="Q226">IFERROR(INDEX($B$2:$B$1840,_xlfn.AGGREGATE(15,3,(($A$2:$A$1840=$N$3)/($A$2:$A$1840=$N$3)*ROW($A$2:$A$1840))-ROW($A$1), ROWS($M$3:M226))), "")</f>
        <v/>
      </c>
      <c r="R226" s="41" t="str" cm="1">
        <f t="array" ref="R226">IFERROR(INDEX($J$2:$J$1840,_xlfn.AGGREGATE(15,3,(($A$2:$A$1840=$N$3)/($A$2:$A$1840=$N$3)*ROW($A$2:$A$1840))-ROW($A$1), ROWS($M$3:M226))), "")</f>
        <v/>
      </c>
      <c r="S226" s="41" t="str" cm="1">
        <f t="array" ref="S226">IFERROR(INDEX($G$2:$G$1840,_xlfn.AGGREGATE(15,3,(($A$2:$A$1840=$N$3)/($A$2:$A$1840=$N$3)*ROW($A$2:$A$1840))-ROW($A$1), ROWS($M$3:M226))), "")</f>
        <v/>
      </c>
      <c r="T226" s="52" t="str">
        <f t="shared" si="3"/>
        <v/>
      </c>
    </row>
    <row r="227" spans="1:20" x14ac:dyDescent="0.45">
      <c r="A227" s="41" t="s">
        <v>2341</v>
      </c>
      <c r="B227" s="45" t="s">
        <v>2568</v>
      </c>
      <c r="C227" s="45" t="s">
        <v>2569</v>
      </c>
      <c r="D227" s="45"/>
      <c r="E227" s="41" t="s">
        <v>2387</v>
      </c>
      <c r="F227" s="41" t="s">
        <v>7</v>
      </c>
      <c r="G227" s="41">
        <v>907</v>
      </c>
      <c r="I227" s="65" t="s">
        <v>2228</v>
      </c>
      <c r="J227" s="41">
        <v>683</v>
      </c>
      <c r="K227" s="41">
        <v>1092.8</v>
      </c>
      <c r="O227" s="53" t="str">
        <f>IFERROR((RANK(T227,$T$3:$T$191,0)+COUNTIF($T$3:T227, T227)-1), "")</f>
        <v/>
      </c>
      <c r="P227" s="51" t="str" cm="1">
        <f t="array" ref="P227">IFERROR(INDEX($C$2:$C$1840,_xlfn.AGGREGATE(15,3,(($A$2:$A$1840=$N$3)/($A$2:$A$1840=$N$3)*ROW($A$2:$A$1840))-ROW($A$1), ROWS($M$3:M227))), "")</f>
        <v/>
      </c>
      <c r="Q227" s="41" t="str" cm="1">
        <f t="array" ref="Q227">IFERROR(INDEX($B$2:$B$1840,_xlfn.AGGREGATE(15,3,(($A$2:$A$1840=$N$3)/($A$2:$A$1840=$N$3)*ROW($A$2:$A$1840))-ROW($A$1), ROWS($M$3:M227))), "")</f>
        <v/>
      </c>
      <c r="R227" s="41" t="str" cm="1">
        <f t="array" ref="R227">IFERROR(INDEX($J$2:$J$1840,_xlfn.AGGREGATE(15,3,(($A$2:$A$1840=$N$3)/($A$2:$A$1840=$N$3)*ROW($A$2:$A$1840))-ROW($A$1), ROWS($M$3:M227))), "")</f>
        <v/>
      </c>
      <c r="S227" s="41" t="str" cm="1">
        <f t="array" ref="S227">IFERROR(INDEX($G$2:$G$1840,_xlfn.AGGREGATE(15,3,(($A$2:$A$1840=$N$3)/($A$2:$A$1840=$N$3)*ROW($A$2:$A$1840))-ROW($A$1), ROWS($M$3:M227))), "")</f>
        <v/>
      </c>
      <c r="T227" s="52" t="str">
        <f t="shared" si="3"/>
        <v/>
      </c>
    </row>
    <row r="228" spans="1:20" x14ac:dyDescent="0.45">
      <c r="A228" s="41" t="s">
        <v>2341</v>
      </c>
      <c r="B228" s="45" t="s">
        <v>2570</v>
      </c>
      <c r="C228" s="45" t="s">
        <v>2571</v>
      </c>
      <c r="D228" s="45"/>
      <c r="E228" s="41" t="s">
        <v>2084</v>
      </c>
      <c r="F228" s="41" t="s">
        <v>7</v>
      </c>
      <c r="G228" s="41">
        <v>486</v>
      </c>
      <c r="I228" s="65" t="s">
        <v>2085</v>
      </c>
      <c r="J228" s="41">
        <v>356</v>
      </c>
      <c r="K228" s="41">
        <v>569.6</v>
      </c>
      <c r="O228" s="53" t="str">
        <f>IFERROR((RANK(T228,$T$3:$T$191,0)+COUNTIF($T$3:T228, T228)-1), "")</f>
        <v/>
      </c>
      <c r="P228" s="51" t="str" cm="1">
        <f t="array" ref="P228">IFERROR(INDEX($C$2:$C$1840,_xlfn.AGGREGATE(15,3,(($A$2:$A$1840=$N$3)/($A$2:$A$1840=$N$3)*ROW($A$2:$A$1840))-ROW($A$1), ROWS($M$3:M228))), "")</f>
        <v/>
      </c>
      <c r="Q228" s="41" t="str" cm="1">
        <f t="array" ref="Q228">IFERROR(INDEX($B$2:$B$1840,_xlfn.AGGREGATE(15,3,(($A$2:$A$1840=$N$3)/($A$2:$A$1840=$N$3)*ROW($A$2:$A$1840))-ROW($A$1), ROWS($M$3:M228))), "")</f>
        <v/>
      </c>
      <c r="R228" s="41" t="str" cm="1">
        <f t="array" ref="R228">IFERROR(INDEX($J$2:$J$1840,_xlfn.AGGREGATE(15,3,(($A$2:$A$1840=$N$3)/($A$2:$A$1840=$N$3)*ROW($A$2:$A$1840))-ROW($A$1), ROWS($M$3:M228))), "")</f>
        <v/>
      </c>
      <c r="S228" s="41" t="str" cm="1">
        <f t="array" ref="S228">IFERROR(INDEX($G$2:$G$1840,_xlfn.AGGREGATE(15,3,(($A$2:$A$1840=$N$3)/($A$2:$A$1840=$N$3)*ROW($A$2:$A$1840))-ROW($A$1), ROWS($M$3:M228))), "")</f>
        <v/>
      </c>
      <c r="T228" s="52" t="str">
        <f t="shared" si="3"/>
        <v/>
      </c>
    </row>
    <row r="229" spans="1:20" x14ac:dyDescent="0.45">
      <c r="A229" s="41" t="s">
        <v>2341</v>
      </c>
      <c r="B229" s="45" t="s">
        <v>2572</v>
      </c>
      <c r="C229" s="45" t="s">
        <v>2573</v>
      </c>
      <c r="D229" s="45"/>
      <c r="E229" s="41" t="s">
        <v>2359</v>
      </c>
      <c r="F229" s="41" t="s">
        <v>7</v>
      </c>
      <c r="G229" s="41">
        <v>424</v>
      </c>
      <c r="I229" s="65" t="s">
        <v>2284</v>
      </c>
      <c r="J229" s="41">
        <v>273</v>
      </c>
      <c r="K229" s="41">
        <v>390.40000000000003</v>
      </c>
      <c r="O229" s="53" t="str">
        <f>IFERROR((RANK(T229,$T$3:$T$191,0)+COUNTIF($T$3:T229, T229)-1), "")</f>
        <v/>
      </c>
      <c r="P229" s="51" t="str" cm="1">
        <f t="array" ref="P229">IFERROR(INDEX($C$2:$C$1840,_xlfn.AGGREGATE(15,3,(($A$2:$A$1840=$N$3)/($A$2:$A$1840=$N$3)*ROW($A$2:$A$1840))-ROW($A$1), ROWS($M$3:M229))), "")</f>
        <v/>
      </c>
      <c r="Q229" s="41" t="str" cm="1">
        <f t="array" ref="Q229">IFERROR(INDEX($B$2:$B$1840,_xlfn.AGGREGATE(15,3,(($A$2:$A$1840=$N$3)/($A$2:$A$1840=$N$3)*ROW($A$2:$A$1840))-ROW($A$1), ROWS($M$3:M229))), "")</f>
        <v/>
      </c>
      <c r="R229" s="41" t="str" cm="1">
        <f t="array" ref="R229">IFERROR(INDEX($J$2:$J$1840,_xlfn.AGGREGATE(15,3,(($A$2:$A$1840=$N$3)/($A$2:$A$1840=$N$3)*ROW($A$2:$A$1840))-ROW($A$1), ROWS($M$3:M229))), "")</f>
        <v/>
      </c>
      <c r="S229" s="41" t="str" cm="1">
        <f t="array" ref="S229">IFERROR(INDEX($G$2:$G$1840,_xlfn.AGGREGATE(15,3,(($A$2:$A$1840=$N$3)/($A$2:$A$1840=$N$3)*ROW($A$2:$A$1840))-ROW($A$1), ROWS($M$3:M229))), "")</f>
        <v/>
      </c>
      <c r="T229" s="52" t="str">
        <f t="shared" si="3"/>
        <v/>
      </c>
    </row>
    <row r="230" spans="1:20" x14ac:dyDescent="0.45">
      <c r="A230" s="41" t="s">
        <v>2341</v>
      </c>
      <c r="B230" s="45" t="s">
        <v>2574</v>
      </c>
      <c r="C230" s="45" t="s">
        <v>2575</v>
      </c>
      <c r="D230" s="45"/>
      <c r="E230" s="41" t="s">
        <v>6162</v>
      </c>
      <c r="F230" s="41" t="s">
        <v>7</v>
      </c>
      <c r="G230" s="41">
        <v>69</v>
      </c>
      <c r="I230" s="65" t="s">
        <v>2228</v>
      </c>
      <c r="J230" s="41">
        <v>49</v>
      </c>
      <c r="K230" s="41">
        <v>60.800000000000004</v>
      </c>
      <c r="O230" s="53" t="str">
        <f>IFERROR((RANK(T230,$T$3:$T$191,0)+COUNTIF($T$3:T230, T230)-1), "")</f>
        <v/>
      </c>
      <c r="P230" s="51" t="str" cm="1">
        <f t="array" ref="P230">IFERROR(INDEX($C$2:$C$1840,_xlfn.AGGREGATE(15,3,(($A$2:$A$1840=$N$3)/($A$2:$A$1840=$N$3)*ROW($A$2:$A$1840))-ROW($A$1), ROWS($M$3:M230))), "")</f>
        <v/>
      </c>
      <c r="Q230" s="41" t="str" cm="1">
        <f t="array" ref="Q230">IFERROR(INDEX($B$2:$B$1840,_xlfn.AGGREGATE(15,3,(($A$2:$A$1840=$N$3)/($A$2:$A$1840=$N$3)*ROW($A$2:$A$1840))-ROW($A$1), ROWS($M$3:M230))), "")</f>
        <v/>
      </c>
      <c r="R230" s="41" t="str" cm="1">
        <f t="array" ref="R230">IFERROR(INDEX($J$2:$J$1840,_xlfn.AGGREGATE(15,3,(($A$2:$A$1840=$N$3)/($A$2:$A$1840=$N$3)*ROW($A$2:$A$1840))-ROW($A$1), ROWS($M$3:M230))), "")</f>
        <v/>
      </c>
      <c r="S230" s="41" t="str" cm="1">
        <f t="array" ref="S230">IFERROR(INDEX($G$2:$G$1840,_xlfn.AGGREGATE(15,3,(($A$2:$A$1840=$N$3)/($A$2:$A$1840=$N$3)*ROW($A$2:$A$1840))-ROW($A$1), ROWS($M$3:M230))), "")</f>
        <v/>
      </c>
      <c r="T230" s="52" t="str">
        <f t="shared" si="3"/>
        <v/>
      </c>
    </row>
    <row r="231" spans="1:20" x14ac:dyDescent="0.45">
      <c r="A231" s="41" t="s">
        <v>2341</v>
      </c>
      <c r="B231" s="45" t="s">
        <v>2576</v>
      </c>
      <c r="C231" s="45" t="s">
        <v>2577</v>
      </c>
      <c r="D231" s="45"/>
      <c r="E231" s="41" t="s">
        <v>3797</v>
      </c>
      <c r="F231" s="41" t="s">
        <v>7</v>
      </c>
      <c r="G231" s="41">
        <v>179</v>
      </c>
      <c r="I231" s="65" t="s">
        <v>2085</v>
      </c>
      <c r="J231" s="41">
        <v>140</v>
      </c>
      <c r="K231" s="41">
        <v>220.8</v>
      </c>
      <c r="O231" s="53" t="str">
        <f>IFERROR((RANK(T231,$T$3:$T$191,0)+COUNTIF($T$3:T231, T231)-1), "")</f>
        <v/>
      </c>
      <c r="P231" s="51" t="str" cm="1">
        <f t="array" ref="P231">IFERROR(INDEX($C$2:$C$1840,_xlfn.AGGREGATE(15,3,(($A$2:$A$1840=$N$3)/($A$2:$A$1840=$N$3)*ROW($A$2:$A$1840))-ROW($A$1), ROWS($M$3:M231))), "")</f>
        <v/>
      </c>
      <c r="Q231" s="41" t="str" cm="1">
        <f t="array" ref="Q231">IFERROR(INDEX($B$2:$B$1840,_xlfn.AGGREGATE(15,3,(($A$2:$A$1840=$N$3)/($A$2:$A$1840=$N$3)*ROW($A$2:$A$1840))-ROW($A$1), ROWS($M$3:M231))), "")</f>
        <v/>
      </c>
      <c r="R231" s="41" t="str" cm="1">
        <f t="array" ref="R231">IFERROR(INDEX($J$2:$J$1840,_xlfn.AGGREGATE(15,3,(($A$2:$A$1840=$N$3)/($A$2:$A$1840=$N$3)*ROW($A$2:$A$1840))-ROW($A$1), ROWS($M$3:M231))), "")</f>
        <v/>
      </c>
      <c r="S231" s="41" t="str" cm="1">
        <f t="array" ref="S231">IFERROR(INDEX($G$2:$G$1840,_xlfn.AGGREGATE(15,3,(($A$2:$A$1840=$N$3)/($A$2:$A$1840=$N$3)*ROW($A$2:$A$1840))-ROW($A$1), ROWS($M$3:M231))), "")</f>
        <v/>
      </c>
      <c r="T231" s="52" t="str">
        <f t="shared" si="3"/>
        <v/>
      </c>
    </row>
    <row r="232" spans="1:20" x14ac:dyDescent="0.45">
      <c r="A232" s="41" t="s">
        <v>2578</v>
      </c>
      <c r="B232" s="45" t="s">
        <v>2579</v>
      </c>
      <c r="C232" s="45" t="s">
        <v>2580</v>
      </c>
      <c r="D232" s="45"/>
      <c r="E232" s="41" t="s">
        <v>2215</v>
      </c>
      <c r="F232" s="41" t="s">
        <v>9</v>
      </c>
      <c r="G232" s="41">
        <v>335</v>
      </c>
      <c r="I232" s="65" t="s">
        <v>2071</v>
      </c>
      <c r="J232" s="41">
        <v>115</v>
      </c>
      <c r="K232" s="41">
        <v>166.4</v>
      </c>
      <c r="O232" s="53" t="str">
        <f>IFERROR((RANK(T232,$T$3:$T$191,0)+COUNTIF($T$3:T232, T232)-1), "")</f>
        <v/>
      </c>
      <c r="P232" s="51" t="str" cm="1">
        <f t="array" ref="P232">IFERROR(INDEX($C$2:$C$1840,_xlfn.AGGREGATE(15,3,(($A$2:$A$1840=$N$3)/($A$2:$A$1840=$N$3)*ROW($A$2:$A$1840))-ROW($A$1), ROWS($M$3:M232))), "")</f>
        <v/>
      </c>
      <c r="Q232" s="41" t="str" cm="1">
        <f t="array" ref="Q232">IFERROR(INDEX($B$2:$B$1840,_xlfn.AGGREGATE(15,3,(($A$2:$A$1840=$N$3)/($A$2:$A$1840=$N$3)*ROW($A$2:$A$1840))-ROW($A$1), ROWS($M$3:M232))), "")</f>
        <v/>
      </c>
      <c r="R232" s="41" t="str" cm="1">
        <f t="array" ref="R232">IFERROR(INDEX($J$2:$J$1840,_xlfn.AGGREGATE(15,3,(($A$2:$A$1840=$N$3)/($A$2:$A$1840=$N$3)*ROW($A$2:$A$1840))-ROW($A$1), ROWS($M$3:M232))), "")</f>
        <v/>
      </c>
      <c r="S232" s="41" t="str" cm="1">
        <f t="array" ref="S232">IFERROR(INDEX($G$2:$G$1840,_xlfn.AGGREGATE(15,3,(($A$2:$A$1840=$N$3)/($A$2:$A$1840=$N$3)*ROW($A$2:$A$1840))-ROW($A$1), ROWS($M$3:M232))), "")</f>
        <v/>
      </c>
      <c r="T232" s="52" t="str">
        <f t="shared" si="3"/>
        <v/>
      </c>
    </row>
    <row r="233" spans="1:20" x14ac:dyDescent="0.45">
      <c r="A233" s="41" t="s">
        <v>2578</v>
      </c>
      <c r="B233" s="45" t="s">
        <v>2581</v>
      </c>
      <c r="C233" s="45" t="s">
        <v>2582</v>
      </c>
      <c r="D233" s="45"/>
      <c r="E233" s="41" t="s">
        <v>2182</v>
      </c>
      <c r="F233" s="41" t="s">
        <v>9</v>
      </c>
      <c r="G233" s="41">
        <v>412</v>
      </c>
      <c r="I233" s="65" t="s">
        <v>2075</v>
      </c>
      <c r="J233" s="41">
        <v>147</v>
      </c>
      <c r="K233" s="41">
        <v>235.20000000000002</v>
      </c>
      <c r="O233" s="53" t="str">
        <f>IFERROR((RANK(T233,$T$3:$T$191,0)+COUNTIF($T$3:T233, T233)-1), "")</f>
        <v/>
      </c>
      <c r="P233" s="51" t="str" cm="1">
        <f t="array" ref="P233">IFERROR(INDEX($C$2:$C$1840,_xlfn.AGGREGATE(15,3,(($A$2:$A$1840=$N$3)/($A$2:$A$1840=$N$3)*ROW($A$2:$A$1840))-ROW($A$1), ROWS($M$3:M233))), "")</f>
        <v/>
      </c>
      <c r="Q233" s="41" t="str" cm="1">
        <f t="array" ref="Q233">IFERROR(INDEX($B$2:$B$1840,_xlfn.AGGREGATE(15,3,(($A$2:$A$1840=$N$3)/($A$2:$A$1840=$N$3)*ROW($A$2:$A$1840))-ROW($A$1), ROWS($M$3:M233))), "")</f>
        <v/>
      </c>
      <c r="R233" s="41" t="str" cm="1">
        <f t="array" ref="R233">IFERROR(INDEX($J$2:$J$1840,_xlfn.AGGREGATE(15,3,(($A$2:$A$1840=$N$3)/($A$2:$A$1840=$N$3)*ROW($A$2:$A$1840))-ROW($A$1), ROWS($M$3:M233))), "")</f>
        <v/>
      </c>
      <c r="S233" s="41" t="str" cm="1">
        <f t="array" ref="S233">IFERROR(INDEX($G$2:$G$1840,_xlfn.AGGREGATE(15,3,(($A$2:$A$1840=$N$3)/($A$2:$A$1840=$N$3)*ROW($A$2:$A$1840))-ROW($A$1), ROWS($M$3:M233))), "")</f>
        <v/>
      </c>
      <c r="T233" s="52" t="str">
        <f t="shared" si="3"/>
        <v/>
      </c>
    </row>
    <row r="234" spans="1:20" x14ac:dyDescent="0.45">
      <c r="A234" s="41" t="s">
        <v>2578</v>
      </c>
      <c r="B234" s="45" t="s">
        <v>2583</v>
      </c>
      <c r="C234" s="45" t="s">
        <v>2584</v>
      </c>
      <c r="D234" s="45"/>
      <c r="E234" s="41" t="s">
        <v>2144</v>
      </c>
      <c r="F234" s="41" t="s">
        <v>13</v>
      </c>
      <c r="G234" s="41">
        <v>453</v>
      </c>
      <c r="I234" s="65" t="s">
        <v>2081</v>
      </c>
      <c r="J234" s="41">
        <v>141</v>
      </c>
      <c r="K234" s="41">
        <v>225.60000000000002</v>
      </c>
      <c r="O234" s="53" t="str">
        <f>IFERROR((RANK(T234,$T$3:$T$191,0)+COUNTIF($T$3:T234, T234)-1), "")</f>
        <v/>
      </c>
      <c r="P234" s="51" t="str" cm="1">
        <f t="array" ref="P234">IFERROR(INDEX($C$2:$C$1840,_xlfn.AGGREGATE(15,3,(($A$2:$A$1840=$N$3)/($A$2:$A$1840=$N$3)*ROW($A$2:$A$1840))-ROW($A$1), ROWS($M$3:M234))), "")</f>
        <v/>
      </c>
      <c r="Q234" s="41" t="str" cm="1">
        <f t="array" ref="Q234">IFERROR(INDEX($B$2:$B$1840,_xlfn.AGGREGATE(15,3,(($A$2:$A$1840=$N$3)/($A$2:$A$1840=$N$3)*ROW($A$2:$A$1840))-ROW($A$1), ROWS($M$3:M234))), "")</f>
        <v/>
      </c>
      <c r="R234" s="41" t="str" cm="1">
        <f t="array" ref="R234">IFERROR(INDEX($J$2:$J$1840,_xlfn.AGGREGATE(15,3,(($A$2:$A$1840=$N$3)/($A$2:$A$1840=$N$3)*ROW($A$2:$A$1840))-ROW($A$1), ROWS($M$3:M234))), "")</f>
        <v/>
      </c>
      <c r="S234" s="41" t="str" cm="1">
        <f t="array" ref="S234">IFERROR(INDEX($G$2:$G$1840,_xlfn.AGGREGATE(15,3,(($A$2:$A$1840=$N$3)/($A$2:$A$1840=$N$3)*ROW($A$2:$A$1840))-ROW($A$1), ROWS($M$3:M234))), "")</f>
        <v/>
      </c>
      <c r="T234" s="52" t="str">
        <f t="shared" si="3"/>
        <v/>
      </c>
    </row>
    <row r="235" spans="1:20" x14ac:dyDescent="0.45">
      <c r="A235" s="41" t="s">
        <v>2578</v>
      </c>
      <c r="B235" s="45" t="s">
        <v>2585</v>
      </c>
      <c r="C235" s="45" t="s">
        <v>2586</v>
      </c>
      <c r="D235" s="45"/>
      <c r="E235" s="41" t="s">
        <v>2084</v>
      </c>
      <c r="F235" s="41" t="s">
        <v>13</v>
      </c>
      <c r="G235" s="41">
        <v>425</v>
      </c>
      <c r="I235" s="65" t="s">
        <v>2085</v>
      </c>
      <c r="J235" s="41">
        <v>108</v>
      </c>
      <c r="K235" s="41">
        <v>160</v>
      </c>
      <c r="O235" s="53" t="str">
        <f>IFERROR((RANK(T235,$T$3:$T$191,0)+COUNTIF($T$3:T235, T235)-1), "")</f>
        <v/>
      </c>
      <c r="P235" s="51" t="str" cm="1">
        <f t="array" ref="P235">IFERROR(INDEX($C$2:$C$1840,_xlfn.AGGREGATE(15,3,(($A$2:$A$1840=$N$3)/($A$2:$A$1840=$N$3)*ROW($A$2:$A$1840))-ROW($A$1), ROWS($M$3:M235))), "")</f>
        <v/>
      </c>
      <c r="Q235" s="41" t="str" cm="1">
        <f t="array" ref="Q235">IFERROR(INDEX($B$2:$B$1840,_xlfn.AGGREGATE(15,3,(($A$2:$A$1840=$N$3)/($A$2:$A$1840=$N$3)*ROW($A$2:$A$1840))-ROW($A$1), ROWS($M$3:M235))), "")</f>
        <v/>
      </c>
      <c r="R235" s="41" t="str" cm="1">
        <f t="array" ref="R235">IFERROR(INDEX($J$2:$J$1840,_xlfn.AGGREGATE(15,3,(($A$2:$A$1840=$N$3)/($A$2:$A$1840=$N$3)*ROW($A$2:$A$1840))-ROW($A$1), ROWS($M$3:M235))), "")</f>
        <v/>
      </c>
      <c r="S235" s="41" t="str" cm="1">
        <f t="array" ref="S235">IFERROR(INDEX($G$2:$G$1840,_xlfn.AGGREGATE(15,3,(($A$2:$A$1840=$N$3)/($A$2:$A$1840=$N$3)*ROW($A$2:$A$1840))-ROW($A$1), ROWS($M$3:M235))), "")</f>
        <v/>
      </c>
      <c r="T235" s="52" t="str">
        <f t="shared" si="3"/>
        <v/>
      </c>
    </row>
    <row r="236" spans="1:20" x14ac:dyDescent="0.45">
      <c r="A236" s="41" t="s">
        <v>2587</v>
      </c>
      <c r="B236" s="45" t="s">
        <v>2588</v>
      </c>
      <c r="C236" s="45" t="s">
        <v>2589</v>
      </c>
      <c r="D236" s="45"/>
      <c r="E236" s="41" t="s">
        <v>2215</v>
      </c>
      <c r="F236" s="41" t="s">
        <v>9</v>
      </c>
      <c r="G236" s="41">
        <v>292</v>
      </c>
      <c r="I236" s="65" t="s">
        <v>2071</v>
      </c>
      <c r="J236" s="41">
        <v>22</v>
      </c>
      <c r="K236" s="41">
        <v>35.200000000000003</v>
      </c>
      <c r="O236" s="53" t="str">
        <f>IFERROR((RANK(T236,$T$3:$T$191,0)+COUNTIF($T$3:T236, T236)-1), "")</f>
        <v/>
      </c>
      <c r="P236" s="51" t="str" cm="1">
        <f t="array" ref="P236">IFERROR(INDEX($C$2:$C$1840,_xlfn.AGGREGATE(15,3,(($A$2:$A$1840=$N$3)/($A$2:$A$1840=$N$3)*ROW($A$2:$A$1840))-ROW($A$1), ROWS($M$3:M236))), "")</f>
        <v/>
      </c>
      <c r="Q236" s="41" t="str" cm="1">
        <f t="array" ref="Q236">IFERROR(INDEX($B$2:$B$1840,_xlfn.AGGREGATE(15,3,(($A$2:$A$1840=$N$3)/($A$2:$A$1840=$N$3)*ROW($A$2:$A$1840))-ROW($A$1), ROWS($M$3:M236))), "")</f>
        <v/>
      </c>
      <c r="R236" s="41" t="str" cm="1">
        <f t="array" ref="R236">IFERROR(INDEX($J$2:$J$1840,_xlfn.AGGREGATE(15,3,(($A$2:$A$1840=$N$3)/($A$2:$A$1840=$N$3)*ROW($A$2:$A$1840))-ROW($A$1), ROWS($M$3:M236))), "")</f>
        <v/>
      </c>
      <c r="S236" s="41" t="str" cm="1">
        <f t="array" ref="S236">IFERROR(INDEX($G$2:$G$1840,_xlfn.AGGREGATE(15,3,(($A$2:$A$1840=$N$3)/($A$2:$A$1840=$N$3)*ROW($A$2:$A$1840))-ROW($A$1), ROWS($M$3:M236))), "")</f>
        <v/>
      </c>
      <c r="T236" s="52" t="str">
        <f t="shared" si="3"/>
        <v/>
      </c>
    </row>
    <row r="237" spans="1:20" x14ac:dyDescent="0.45">
      <c r="A237" s="41" t="s">
        <v>2587</v>
      </c>
      <c r="B237" s="45" t="s">
        <v>2590</v>
      </c>
      <c r="C237" s="45" t="s">
        <v>2591</v>
      </c>
      <c r="D237" s="45"/>
      <c r="E237" s="41" t="s">
        <v>2592</v>
      </c>
      <c r="F237" s="41" t="s">
        <v>9</v>
      </c>
      <c r="G237" s="41">
        <v>380</v>
      </c>
      <c r="I237" s="65" t="s">
        <v>2075</v>
      </c>
      <c r="J237" s="41">
        <v>31</v>
      </c>
      <c r="K237" s="41">
        <v>49.6</v>
      </c>
      <c r="O237" s="53" t="str">
        <f>IFERROR((RANK(T237,$T$3:$T$191,0)+COUNTIF($T$3:T237, T237)-1), "")</f>
        <v/>
      </c>
      <c r="P237" s="51" t="str" cm="1">
        <f t="array" ref="P237">IFERROR(INDEX($C$2:$C$1840,_xlfn.AGGREGATE(15,3,(($A$2:$A$1840=$N$3)/($A$2:$A$1840=$N$3)*ROW($A$2:$A$1840))-ROW($A$1), ROWS($M$3:M237))), "")</f>
        <v/>
      </c>
      <c r="Q237" s="41" t="str" cm="1">
        <f t="array" ref="Q237">IFERROR(INDEX($B$2:$B$1840,_xlfn.AGGREGATE(15,3,(($A$2:$A$1840=$N$3)/($A$2:$A$1840=$N$3)*ROW($A$2:$A$1840))-ROW($A$1), ROWS($M$3:M237))), "")</f>
        <v/>
      </c>
      <c r="R237" s="41" t="str" cm="1">
        <f t="array" ref="R237">IFERROR(INDEX($J$2:$J$1840,_xlfn.AGGREGATE(15,3,(($A$2:$A$1840=$N$3)/($A$2:$A$1840=$N$3)*ROW($A$2:$A$1840))-ROW($A$1), ROWS($M$3:M237))), "")</f>
        <v/>
      </c>
      <c r="S237" s="41" t="str" cm="1">
        <f t="array" ref="S237">IFERROR(INDEX($G$2:$G$1840,_xlfn.AGGREGATE(15,3,(($A$2:$A$1840=$N$3)/($A$2:$A$1840=$N$3)*ROW($A$2:$A$1840))-ROW($A$1), ROWS($M$3:M237))), "")</f>
        <v/>
      </c>
      <c r="T237" s="52" t="str">
        <f t="shared" si="3"/>
        <v/>
      </c>
    </row>
    <row r="238" spans="1:20" x14ac:dyDescent="0.45">
      <c r="A238" s="41" t="s">
        <v>2593</v>
      </c>
      <c r="B238" s="45" t="s">
        <v>2594</v>
      </c>
      <c r="C238" s="45" t="s">
        <v>2595</v>
      </c>
      <c r="D238" s="45"/>
      <c r="E238" s="41" t="s">
        <v>6153</v>
      </c>
      <c r="F238" s="41" t="s">
        <v>13</v>
      </c>
      <c r="G238" s="41">
        <v>324</v>
      </c>
      <c r="I238" s="65" t="s">
        <v>2075</v>
      </c>
      <c r="J238" s="41">
        <v>67</v>
      </c>
      <c r="K238" s="41">
        <v>107.2</v>
      </c>
      <c r="O238" s="53" t="str">
        <f>IFERROR((RANK(T238,$T$3:$T$191,0)+COUNTIF($T$3:T238, T238)-1), "")</f>
        <v/>
      </c>
      <c r="P238" s="51" t="str" cm="1">
        <f t="array" ref="P238">IFERROR(INDEX($C$2:$C$1840,_xlfn.AGGREGATE(15,3,(($A$2:$A$1840=$N$3)/($A$2:$A$1840=$N$3)*ROW($A$2:$A$1840))-ROW($A$1), ROWS($M$3:M238))), "")</f>
        <v/>
      </c>
      <c r="Q238" s="41" t="str" cm="1">
        <f t="array" ref="Q238">IFERROR(INDEX($B$2:$B$1840,_xlfn.AGGREGATE(15,3,(($A$2:$A$1840=$N$3)/($A$2:$A$1840=$N$3)*ROW($A$2:$A$1840))-ROW($A$1), ROWS($M$3:M238))), "")</f>
        <v/>
      </c>
      <c r="R238" s="41" t="str" cm="1">
        <f t="array" ref="R238">IFERROR(INDEX($J$2:$J$1840,_xlfn.AGGREGATE(15,3,(($A$2:$A$1840=$N$3)/($A$2:$A$1840=$N$3)*ROW($A$2:$A$1840))-ROW($A$1), ROWS($M$3:M238))), "")</f>
        <v/>
      </c>
      <c r="S238" s="41" t="str" cm="1">
        <f t="array" ref="S238">IFERROR(INDEX($G$2:$G$1840,_xlfn.AGGREGATE(15,3,(($A$2:$A$1840=$N$3)/($A$2:$A$1840=$N$3)*ROW($A$2:$A$1840))-ROW($A$1), ROWS($M$3:M238))), "")</f>
        <v/>
      </c>
      <c r="T238" s="52" t="str">
        <f t="shared" si="3"/>
        <v/>
      </c>
    </row>
    <row r="239" spans="1:20" x14ac:dyDescent="0.45">
      <c r="A239" s="41" t="s">
        <v>2593</v>
      </c>
      <c r="B239" s="45" t="s">
        <v>2596</v>
      </c>
      <c r="C239" s="45" t="s">
        <v>2597</v>
      </c>
      <c r="D239" s="45"/>
      <c r="E239" s="41" t="s">
        <v>2598</v>
      </c>
      <c r="F239" s="41" t="s">
        <v>13</v>
      </c>
      <c r="G239" s="41">
        <v>147</v>
      </c>
      <c r="I239" s="65" t="s">
        <v>2071</v>
      </c>
      <c r="J239" s="41">
        <v>37</v>
      </c>
      <c r="K239" s="41">
        <v>59.2</v>
      </c>
      <c r="O239" s="53" t="str">
        <f>IFERROR((RANK(T239,$T$3:$T$191,0)+COUNTIF($T$3:T239, T239)-1), "")</f>
        <v/>
      </c>
      <c r="P239" s="51" t="str" cm="1">
        <f t="array" ref="P239">IFERROR(INDEX($C$2:$C$1840,_xlfn.AGGREGATE(15,3,(($A$2:$A$1840=$N$3)/($A$2:$A$1840=$N$3)*ROW($A$2:$A$1840))-ROW($A$1), ROWS($M$3:M239))), "")</f>
        <v/>
      </c>
      <c r="Q239" s="41" t="str" cm="1">
        <f t="array" ref="Q239">IFERROR(INDEX($B$2:$B$1840,_xlfn.AGGREGATE(15,3,(($A$2:$A$1840=$N$3)/($A$2:$A$1840=$N$3)*ROW($A$2:$A$1840))-ROW($A$1), ROWS($M$3:M239))), "")</f>
        <v/>
      </c>
      <c r="R239" s="41" t="str" cm="1">
        <f t="array" ref="R239">IFERROR(INDEX($J$2:$J$1840,_xlfn.AGGREGATE(15,3,(($A$2:$A$1840=$N$3)/($A$2:$A$1840=$N$3)*ROW($A$2:$A$1840))-ROW($A$1), ROWS($M$3:M239))), "")</f>
        <v/>
      </c>
      <c r="S239" s="41" t="str" cm="1">
        <f t="array" ref="S239">IFERROR(INDEX($G$2:$G$1840,_xlfn.AGGREGATE(15,3,(($A$2:$A$1840=$N$3)/($A$2:$A$1840=$N$3)*ROW($A$2:$A$1840))-ROW($A$1), ROWS($M$3:M239))), "")</f>
        <v/>
      </c>
      <c r="T239" s="52" t="str">
        <f t="shared" si="3"/>
        <v/>
      </c>
    </row>
    <row r="240" spans="1:20" x14ac:dyDescent="0.45">
      <c r="A240" s="41" t="s">
        <v>2593</v>
      </c>
      <c r="B240" s="45" t="s">
        <v>2599</v>
      </c>
      <c r="C240" s="45" t="s">
        <v>2600</v>
      </c>
      <c r="D240" s="45"/>
      <c r="E240" s="41" t="s">
        <v>6155</v>
      </c>
      <c r="F240" s="41" t="s">
        <v>13</v>
      </c>
      <c r="G240" s="41">
        <v>400</v>
      </c>
      <c r="I240" s="65" t="s">
        <v>2075</v>
      </c>
      <c r="J240" s="41">
        <v>51</v>
      </c>
      <c r="K240" s="41">
        <v>81.600000000000009</v>
      </c>
      <c r="O240" s="53" t="str">
        <f>IFERROR((RANK(T240,$T$3:$T$191,0)+COUNTIF($T$3:T240, T240)-1), "")</f>
        <v/>
      </c>
      <c r="P240" s="51" t="str" cm="1">
        <f t="array" ref="P240">IFERROR(INDEX($C$2:$C$1840,_xlfn.AGGREGATE(15,3,(($A$2:$A$1840=$N$3)/($A$2:$A$1840=$N$3)*ROW($A$2:$A$1840))-ROW($A$1), ROWS($M$3:M240))), "")</f>
        <v/>
      </c>
      <c r="Q240" s="41" t="str" cm="1">
        <f t="array" ref="Q240">IFERROR(INDEX($B$2:$B$1840,_xlfn.AGGREGATE(15,3,(($A$2:$A$1840=$N$3)/($A$2:$A$1840=$N$3)*ROW($A$2:$A$1840))-ROW($A$1), ROWS($M$3:M240))), "")</f>
        <v/>
      </c>
      <c r="R240" s="41" t="str" cm="1">
        <f t="array" ref="R240">IFERROR(INDEX($J$2:$J$1840,_xlfn.AGGREGATE(15,3,(($A$2:$A$1840=$N$3)/($A$2:$A$1840=$N$3)*ROW($A$2:$A$1840))-ROW($A$1), ROWS($M$3:M240))), "")</f>
        <v/>
      </c>
      <c r="S240" s="41" t="str" cm="1">
        <f t="array" ref="S240">IFERROR(INDEX($G$2:$G$1840,_xlfn.AGGREGATE(15,3,(($A$2:$A$1840=$N$3)/($A$2:$A$1840=$N$3)*ROW($A$2:$A$1840))-ROW($A$1), ROWS($M$3:M240))), "")</f>
        <v/>
      </c>
      <c r="T240" s="52" t="str">
        <f t="shared" si="3"/>
        <v/>
      </c>
    </row>
    <row r="241" spans="1:20" x14ac:dyDescent="0.45">
      <c r="A241" s="41" t="s">
        <v>2593</v>
      </c>
      <c r="B241" s="45" t="s">
        <v>2601</v>
      </c>
      <c r="C241" s="45" t="s">
        <v>2602</v>
      </c>
      <c r="D241" s="45"/>
      <c r="E241" s="41" t="s">
        <v>6153</v>
      </c>
      <c r="F241" s="41" t="s">
        <v>13</v>
      </c>
      <c r="G241" s="41">
        <v>275</v>
      </c>
      <c r="I241" s="65" t="s">
        <v>2075</v>
      </c>
      <c r="J241" s="41">
        <v>59</v>
      </c>
      <c r="K241" s="41">
        <v>94.4</v>
      </c>
      <c r="O241" s="53" t="str">
        <f>IFERROR((RANK($T241,$T$3:$T$191,0)+COUNTIF(T$3:T429, T241)-1), "")</f>
        <v/>
      </c>
      <c r="P241" s="51" t="str" cm="1">
        <f t="array" ref="P241">IFERROR(INDEX($C$2:$C$1840,_xlfn.AGGREGATE(15,3,(($A$2:$A$1840=$N$3)/($A$2:$A$1840=$N$3)*ROW($A$2:$A$1840))-ROW($A$1), ROWS($M$3:M241))), "")</f>
        <v/>
      </c>
      <c r="Q241" s="41" t="str" cm="1">
        <f t="array" ref="Q241">IFERROR(INDEX($B$2:$B$1840,_xlfn.AGGREGATE(15,3,(($A$2:$A$1840=$N$3)/($A$2:$A$1840=$N$3)*ROW($A$2:$A$1840))-ROW($A$1), ROWS($M$3:M241))), "")</f>
        <v/>
      </c>
      <c r="R241" s="41" t="str" cm="1">
        <f t="array" ref="R241">IFERROR(INDEX($J$2:$J$1840,_xlfn.AGGREGATE(15,3,(($A$2:$A$1840=$N$3)/($A$2:$A$1840=$N$3)*ROW($A$2:$A$1840))-ROW($A$1), ROWS($M$3:M241))), "")</f>
        <v/>
      </c>
      <c r="S241" s="41" t="str" cm="1">
        <f t="array" ref="S241">IFERROR(INDEX($G$2:$G$1840,_xlfn.AGGREGATE(15,3,(($A$2:$A$1840=$N$3)/($A$2:$A$1840=$N$3)*ROW($A$2:$A$1840))-ROW($A$1), ROWS($M$3:M241))), "")</f>
        <v/>
      </c>
      <c r="T241" s="52" t="str">
        <f t="shared" si="3"/>
        <v/>
      </c>
    </row>
    <row r="242" spans="1:20" x14ac:dyDescent="0.45">
      <c r="A242" s="41" t="s">
        <v>2593</v>
      </c>
      <c r="B242" s="45" t="s">
        <v>2603</v>
      </c>
      <c r="C242" s="45" t="s">
        <v>2604</v>
      </c>
      <c r="D242" s="45"/>
      <c r="E242" s="41" t="s">
        <v>2605</v>
      </c>
      <c r="F242" s="41" t="s">
        <v>13</v>
      </c>
      <c r="G242" s="41">
        <v>333</v>
      </c>
      <c r="I242" s="65" t="s">
        <v>2075</v>
      </c>
      <c r="J242" s="41">
        <v>56</v>
      </c>
      <c r="K242" s="41">
        <v>89.600000000000009</v>
      </c>
      <c r="O242" s="53" t="str">
        <f>IFERROR((RANK($T242,$T$3:$T$191,0)+COUNTIF(T$3:T430, T242)-1), "")</f>
        <v/>
      </c>
      <c r="P242" s="51" t="str" cm="1">
        <f t="array" ref="P242">IFERROR(INDEX($C$2:$C$1840,_xlfn.AGGREGATE(15,3,(($A$2:$A$1840=$N$3)/($A$2:$A$1840=$N$3)*ROW($A$2:$A$1840))-ROW($A$1), ROWS($M$3:M242))), "")</f>
        <v/>
      </c>
      <c r="Q242" s="41" t="str" cm="1">
        <f t="array" ref="Q242">IFERROR(INDEX($B$2:$B$1840,_xlfn.AGGREGATE(15,3,(($A$2:$A$1840=$N$3)/($A$2:$A$1840=$N$3)*ROW($A$2:$A$1840))-ROW($A$1), ROWS($M$3:M242))), "")</f>
        <v/>
      </c>
      <c r="R242" s="41" t="str" cm="1">
        <f t="array" ref="R242">IFERROR(INDEX($J$2:$J$1840,_xlfn.AGGREGATE(15,3,(($A$2:$A$1840=$N$3)/($A$2:$A$1840=$N$3)*ROW($A$2:$A$1840))-ROW($A$1), ROWS($M$3:M242))), "")</f>
        <v/>
      </c>
      <c r="S242" s="41" t="str" cm="1">
        <f t="array" ref="S242">IFERROR(INDEX($G$2:$G$1840,_xlfn.AGGREGATE(15,3,(($A$2:$A$1840=$N$3)/($A$2:$A$1840=$N$3)*ROW($A$2:$A$1840))-ROW($A$1), ROWS($M$3:M242))), "")</f>
        <v/>
      </c>
      <c r="T242" s="52" t="str">
        <f t="shared" si="3"/>
        <v/>
      </c>
    </row>
    <row r="243" spans="1:20" x14ac:dyDescent="0.45">
      <c r="A243" s="41" t="s">
        <v>2593</v>
      </c>
      <c r="B243" s="45" t="s">
        <v>2606</v>
      </c>
      <c r="C243" s="45" t="s">
        <v>2607</v>
      </c>
      <c r="D243" s="45"/>
      <c r="E243" s="41" t="s">
        <v>6153</v>
      </c>
      <c r="F243" s="41" t="s">
        <v>7</v>
      </c>
      <c r="G243" s="41">
        <v>316</v>
      </c>
      <c r="I243" s="65" t="s">
        <v>2075</v>
      </c>
      <c r="J243" s="41">
        <v>108</v>
      </c>
      <c r="K243" s="41">
        <v>172.8</v>
      </c>
      <c r="O243" s="53" t="str">
        <f>IFERROR((RANK($T243,$T$3:$T$191,0)+COUNTIF(T$3:T431, T243)-1), "")</f>
        <v/>
      </c>
      <c r="P243" s="51" t="str" cm="1">
        <f t="array" ref="P243">IFERROR(INDEX($C$2:$C$1840,_xlfn.AGGREGATE(15,3,(($A$2:$A$1840=$N$3)/($A$2:$A$1840=$N$3)*ROW($A$2:$A$1840))-ROW($A$1), ROWS($M$3:M243))), "")</f>
        <v/>
      </c>
      <c r="Q243" s="41" t="str" cm="1">
        <f t="array" ref="Q243">IFERROR(INDEX($B$2:$B$1840,_xlfn.AGGREGATE(15,3,(($A$2:$A$1840=$N$3)/($A$2:$A$1840=$N$3)*ROW($A$2:$A$1840))-ROW($A$1), ROWS($M$3:M243))), "")</f>
        <v/>
      </c>
      <c r="R243" s="41" t="str" cm="1">
        <f t="array" ref="R243">IFERROR(INDEX($J$2:$J$1840,_xlfn.AGGREGATE(15,3,(($A$2:$A$1840=$N$3)/($A$2:$A$1840=$N$3)*ROW($A$2:$A$1840))-ROW($A$1), ROWS($M$3:M243))), "")</f>
        <v/>
      </c>
      <c r="S243" s="41" t="str" cm="1">
        <f t="array" ref="S243">IFERROR(INDEX($G$2:$G$1840,_xlfn.AGGREGATE(15,3,(($A$2:$A$1840=$N$3)/($A$2:$A$1840=$N$3)*ROW($A$2:$A$1840))-ROW($A$1), ROWS($M$3:M243))), "")</f>
        <v/>
      </c>
      <c r="T243" s="52" t="str">
        <f t="shared" si="3"/>
        <v/>
      </c>
    </row>
    <row r="244" spans="1:20" x14ac:dyDescent="0.45">
      <c r="A244" s="41" t="s">
        <v>2593</v>
      </c>
      <c r="B244" s="45" t="s">
        <v>2608</v>
      </c>
      <c r="C244" s="45" t="s">
        <v>2609</v>
      </c>
      <c r="D244" s="45"/>
      <c r="E244" s="41" t="s">
        <v>6153</v>
      </c>
      <c r="F244" s="41" t="s">
        <v>7</v>
      </c>
      <c r="G244" s="41">
        <v>260</v>
      </c>
      <c r="I244" s="65" t="s">
        <v>2075</v>
      </c>
      <c r="J244" s="41">
        <v>72</v>
      </c>
      <c r="K244" s="41">
        <v>115.2</v>
      </c>
      <c r="O244" s="53" t="str">
        <f>IFERROR((RANK($T244,$T$3:$T$191,0)+COUNTIF(T$3:T432, T244)-1), "")</f>
        <v/>
      </c>
      <c r="P244" s="51" t="str" cm="1">
        <f t="array" ref="P244">IFERROR(INDEX($C$2:$C$1840,_xlfn.AGGREGATE(15,3,(($A$2:$A$1840=$N$3)/($A$2:$A$1840=$N$3)*ROW($A$2:$A$1840))-ROW($A$1), ROWS($M$3:M244))), "")</f>
        <v/>
      </c>
      <c r="Q244" s="41" t="str" cm="1">
        <f t="array" ref="Q244">IFERROR(INDEX($B$2:$B$1840,_xlfn.AGGREGATE(15,3,(($A$2:$A$1840=$N$3)/($A$2:$A$1840=$N$3)*ROW($A$2:$A$1840))-ROW($A$1), ROWS($M$3:M244))), "")</f>
        <v/>
      </c>
      <c r="S244" s="41" t="str" cm="1">
        <f t="array" ref="S244">IFERROR(INDEX($G$2:$G$1840,_xlfn.AGGREGATE(15,3,(($A$2:$A$1840=$N$3)/($A$2:$A$1840=$N$3)*ROW($A$2:$A$1840))-ROW($A$1), ROWS($M$3:M244))), "")</f>
        <v/>
      </c>
      <c r="T244" s="52" t="str">
        <f t="shared" si="3"/>
        <v/>
      </c>
    </row>
    <row r="245" spans="1:20" x14ac:dyDescent="0.45">
      <c r="A245" s="41" t="s">
        <v>2593</v>
      </c>
      <c r="B245" s="45" t="s">
        <v>2610</v>
      </c>
      <c r="C245" s="45" t="s">
        <v>2611</v>
      </c>
      <c r="D245" s="45"/>
      <c r="E245" s="41" t="s">
        <v>2080</v>
      </c>
      <c r="F245" s="41" t="s">
        <v>13</v>
      </c>
      <c r="G245" s="41">
        <v>1048</v>
      </c>
      <c r="I245" s="65" t="s">
        <v>2081</v>
      </c>
      <c r="J245" s="41">
        <v>303</v>
      </c>
      <c r="K245" s="41">
        <v>484.8</v>
      </c>
      <c r="O245" s="53" t="str">
        <f>IFERROR((RANK($T245,$T$3:$T$191,0)+COUNTIF(T$3:T433, T245)-1), "")</f>
        <v/>
      </c>
      <c r="P245" s="51" t="str" cm="1">
        <f t="array" ref="P245">IFERROR(INDEX($C$2:$C$1840,_xlfn.AGGREGATE(15,3,(($A$2:$A$1840=$N$3)/($A$2:$A$1840=$N$3)*ROW($A$2:$A$1840))-ROW($A$1), ROWS($M$3:M245))), "")</f>
        <v/>
      </c>
      <c r="Q245" s="41" t="str" cm="1">
        <f t="array" ref="Q245">IFERROR(INDEX($B$2:$B$1840,_xlfn.AGGREGATE(15,3,(($A$2:$A$1840=$N$3)/($A$2:$A$1840=$N$3)*ROW($A$2:$A$1840))-ROW($A$1), ROWS($M$3:M245))), "")</f>
        <v/>
      </c>
      <c r="S245" s="41" t="str" cm="1">
        <f t="array" ref="S245">IFERROR(INDEX($G$2:$G$1840,_xlfn.AGGREGATE(15,3,(($A$2:$A$1840=$N$3)/($A$2:$A$1840=$N$3)*ROW($A$2:$A$1840))-ROW($A$1), ROWS($M$3:M245))), "")</f>
        <v/>
      </c>
      <c r="T245" s="52" t="str">
        <f t="shared" si="3"/>
        <v/>
      </c>
    </row>
    <row r="246" spans="1:20" x14ac:dyDescent="0.45">
      <c r="A246" s="41" t="s">
        <v>2593</v>
      </c>
      <c r="B246" s="45" t="s">
        <v>2612</v>
      </c>
      <c r="C246" s="45" t="s">
        <v>2613</v>
      </c>
      <c r="D246" s="45"/>
      <c r="E246" s="41" t="s">
        <v>2144</v>
      </c>
      <c r="F246" s="41" t="s">
        <v>13</v>
      </c>
      <c r="G246" s="41">
        <v>646</v>
      </c>
      <c r="I246" s="65" t="s">
        <v>2081</v>
      </c>
      <c r="J246" s="41">
        <v>98</v>
      </c>
      <c r="K246" s="41">
        <v>156.80000000000001</v>
      </c>
      <c r="O246" s="53" t="str">
        <f>IFERROR((RANK($T246,$T$3:$T$191,0)+COUNTIF(T$3:T434, T246)-1), "")</f>
        <v/>
      </c>
      <c r="P246" s="51" t="str" cm="1">
        <f t="array" ref="P246">IFERROR(INDEX($C$2:$C$1840,_xlfn.AGGREGATE(15,3,(($A$2:$A$1840=$N$3)/($A$2:$A$1840=$N$3)*ROW($A$2:$A$1840))-ROW($A$1), ROWS($M$3:M246))), "")</f>
        <v/>
      </c>
      <c r="Q246" s="41" t="str" cm="1">
        <f t="array" ref="Q246">IFERROR(INDEX($B$2:$B$1840,_xlfn.AGGREGATE(15,3,(($A$2:$A$1840=$N$3)/($A$2:$A$1840=$N$3)*ROW($A$2:$A$1840))-ROW($A$1), ROWS($M$3:M246))), "")</f>
        <v/>
      </c>
      <c r="S246" s="41" t="str" cm="1">
        <f t="array" ref="S246">IFERROR(INDEX($G$2:$G$1840,_xlfn.AGGREGATE(15,3,(($A$2:$A$1840=$N$3)/($A$2:$A$1840=$N$3)*ROW($A$2:$A$1840))-ROW($A$1), ROWS($M$3:M246))), "")</f>
        <v/>
      </c>
      <c r="T246" s="52" t="str">
        <f t="shared" si="3"/>
        <v/>
      </c>
    </row>
    <row r="247" spans="1:20" x14ac:dyDescent="0.45">
      <c r="A247" s="41" t="s">
        <v>2593</v>
      </c>
      <c r="B247" s="45" t="s">
        <v>2614</v>
      </c>
      <c r="C247" s="45" t="s">
        <v>2615</v>
      </c>
      <c r="D247" s="45"/>
      <c r="E247" s="41" t="s">
        <v>6156</v>
      </c>
      <c r="F247" s="41" t="s">
        <v>13</v>
      </c>
      <c r="G247" s="41">
        <v>1739</v>
      </c>
      <c r="I247" s="65" t="s">
        <v>2085</v>
      </c>
      <c r="J247" s="41">
        <v>387</v>
      </c>
      <c r="K247" s="41">
        <v>569.6</v>
      </c>
      <c r="O247" s="53" t="str">
        <f>IFERROR((RANK($T247,$T$3:$T$191,0)+COUNTIF(T$3:T435, T247)-1), "")</f>
        <v/>
      </c>
      <c r="P247" s="51" t="str" cm="1">
        <f t="array" ref="P247">IFERROR(INDEX($C$2:$C$1840,_xlfn.AGGREGATE(15,3,(($A$2:$A$1840=$N$3)/($A$2:$A$1840=$N$3)*ROW($A$2:$A$1840))-ROW($A$1), ROWS($M$3:M247))), "")</f>
        <v/>
      </c>
      <c r="Q247" s="41" t="str" cm="1">
        <f t="array" ref="Q247">IFERROR(INDEX($B$2:$B$1840,_xlfn.AGGREGATE(15,3,(($A$2:$A$1840=$N$3)/($A$2:$A$1840=$N$3)*ROW($A$2:$A$1840))-ROW($A$1), ROWS($M$3:M247))), "")</f>
        <v/>
      </c>
      <c r="S247" s="41" t="str" cm="1">
        <f t="array" ref="S247">IFERROR(INDEX($G$2:$G$1840,_xlfn.AGGREGATE(15,3,(($A$2:$A$1840=$N$3)/($A$2:$A$1840=$N$3)*ROW($A$2:$A$1840))-ROW($A$1), ROWS($M$3:M247))), "")</f>
        <v/>
      </c>
      <c r="T247" s="52" t="str">
        <f t="shared" si="3"/>
        <v/>
      </c>
    </row>
    <row r="248" spans="1:20" x14ac:dyDescent="0.45">
      <c r="A248" s="41" t="s">
        <v>2616</v>
      </c>
      <c r="B248" s="45" t="s">
        <v>2617</v>
      </c>
      <c r="C248" s="45" t="s">
        <v>2618</v>
      </c>
      <c r="D248" s="45"/>
      <c r="E248" s="41" t="s">
        <v>2215</v>
      </c>
      <c r="F248" s="41" t="s">
        <v>9</v>
      </c>
      <c r="G248" s="41">
        <v>217</v>
      </c>
      <c r="I248" s="65" t="s">
        <v>2071</v>
      </c>
      <c r="J248" s="41">
        <v>79</v>
      </c>
      <c r="K248" s="41">
        <v>108.80000000000001</v>
      </c>
      <c r="O248" s="53" t="str">
        <f>IFERROR((RANK($T248,$T$3:$T$191,0)+COUNTIF(T$3:T436, T248)-1), "")</f>
        <v/>
      </c>
      <c r="P248" s="51" t="str" cm="1">
        <f t="array" ref="P248">IFERROR(INDEX($C$2:$C$1840,_xlfn.AGGREGATE(15,3,(($A$2:$A$1840=$N$3)/($A$2:$A$1840=$N$3)*ROW($A$2:$A$1840))-ROW($A$1), ROWS($M$3:M248))), "")</f>
        <v/>
      </c>
      <c r="Q248" s="41" t="str" cm="1">
        <f t="array" ref="Q248">IFERROR(INDEX($B$2:$B$1840,_xlfn.AGGREGATE(15,3,(($A$2:$A$1840=$N$3)/($A$2:$A$1840=$N$3)*ROW($A$2:$A$1840))-ROW($A$1), ROWS($M$3:M248))), "")</f>
        <v/>
      </c>
      <c r="S248" s="41" t="str" cm="1">
        <f t="array" ref="S248">IFERROR(INDEX($G$2:$G$1840,_xlfn.AGGREGATE(15,3,(($A$2:$A$1840=$N$3)/($A$2:$A$1840=$N$3)*ROW($A$2:$A$1840))-ROW($A$1), ROWS($M$3:M248))), "")</f>
        <v/>
      </c>
      <c r="T248" s="52" t="str">
        <f t="shared" si="3"/>
        <v/>
      </c>
    </row>
    <row r="249" spans="1:20" x14ac:dyDescent="0.45">
      <c r="A249" s="41" t="s">
        <v>2616</v>
      </c>
      <c r="B249" s="45" t="s">
        <v>2619</v>
      </c>
      <c r="C249" s="45" t="s">
        <v>2620</v>
      </c>
      <c r="D249" s="45"/>
      <c r="E249" s="41" t="s">
        <v>2182</v>
      </c>
      <c r="F249" s="41" t="s">
        <v>9</v>
      </c>
      <c r="G249" s="41">
        <v>212</v>
      </c>
      <c r="I249" s="65" t="s">
        <v>2075</v>
      </c>
      <c r="J249" s="41">
        <v>56</v>
      </c>
      <c r="K249" s="41">
        <v>89.600000000000009</v>
      </c>
      <c r="O249" s="53" t="str">
        <f>IFERROR((RANK($T249,$T$3:$T$191,0)+COUNTIF(T$3:T437, T249)-1), "")</f>
        <v/>
      </c>
      <c r="P249" s="51" t="str" cm="1">
        <f t="array" ref="P249">IFERROR(INDEX($C$2:$C$1840,_xlfn.AGGREGATE(15,3,(($A$2:$A$1840=$N$3)/($A$2:$A$1840=$N$3)*ROW($A$2:$A$1840))-ROW($A$1), ROWS($M$3:M249))), "")</f>
        <v/>
      </c>
      <c r="Q249" s="41" t="str" cm="1">
        <f t="array" ref="Q249">IFERROR(INDEX($B$2:$B$1840,_xlfn.AGGREGATE(15,3,(($A$2:$A$1840=$N$3)/($A$2:$A$1840=$N$3)*ROW($A$2:$A$1840))-ROW($A$1), ROWS($M$3:M249))), "")</f>
        <v/>
      </c>
      <c r="S249" s="41" t="str" cm="1">
        <f t="array" ref="S249">IFERROR(INDEX($G$2:$G$1840,_xlfn.AGGREGATE(15,3,(($A$2:$A$1840=$N$3)/($A$2:$A$1840=$N$3)*ROW($A$2:$A$1840))-ROW($A$1), ROWS($M$3:M249))), "")</f>
        <v/>
      </c>
      <c r="T249" s="52" t="str">
        <f t="shared" si="3"/>
        <v/>
      </c>
    </row>
    <row r="250" spans="1:20" x14ac:dyDescent="0.45">
      <c r="A250" s="41" t="s">
        <v>2621</v>
      </c>
      <c r="B250" s="45" t="s">
        <v>2622</v>
      </c>
      <c r="C250" s="45" t="s">
        <v>2623</v>
      </c>
      <c r="D250" s="45"/>
      <c r="E250" s="41" t="s">
        <v>2124</v>
      </c>
      <c r="F250" s="41" t="s">
        <v>9</v>
      </c>
      <c r="G250" s="41">
        <v>265</v>
      </c>
      <c r="I250" s="65" t="s">
        <v>2075</v>
      </c>
      <c r="J250" s="41">
        <v>72</v>
      </c>
      <c r="K250" s="41">
        <v>113.60000000000001</v>
      </c>
      <c r="O250" s="53" t="str">
        <f>IFERROR((RANK($T250,$T$3:$T$191,0)+COUNTIF(T$3:T438, T250)-1), "")</f>
        <v/>
      </c>
      <c r="P250" s="51" t="str" cm="1">
        <f t="array" ref="P250">IFERROR(INDEX($C$2:$C$1840,_xlfn.AGGREGATE(15,3,(($A$2:$A$1840=$N$3)/($A$2:$A$1840=$N$3)*ROW($A$2:$A$1840))-ROW($A$1), ROWS($M$3:M250))), "")</f>
        <v/>
      </c>
      <c r="Q250" s="41" t="str" cm="1">
        <f t="array" ref="Q250">IFERROR(INDEX($B$2:$B$1840,_xlfn.AGGREGATE(15,3,(($A$2:$A$1840=$N$3)/($A$2:$A$1840=$N$3)*ROW($A$2:$A$1840))-ROW($A$1), ROWS($M$3:M250))), "")</f>
        <v/>
      </c>
      <c r="S250" s="41" t="str" cm="1">
        <f t="array" ref="S250">IFERROR(INDEX($G$2:$G$1840,_xlfn.AGGREGATE(15,3,(($A$2:$A$1840=$N$3)/($A$2:$A$1840=$N$3)*ROW($A$2:$A$1840))-ROW($A$1), ROWS($M$3:M250))), "")</f>
        <v/>
      </c>
      <c r="T250" s="52" t="str">
        <f t="shared" si="3"/>
        <v/>
      </c>
    </row>
    <row r="251" spans="1:20" x14ac:dyDescent="0.45">
      <c r="A251" s="41" t="s">
        <v>2624</v>
      </c>
      <c r="B251" s="45" t="s">
        <v>2625</v>
      </c>
      <c r="C251" s="45" t="s">
        <v>2626</v>
      </c>
      <c r="D251" s="45"/>
      <c r="E251" s="41" t="s">
        <v>2376</v>
      </c>
      <c r="F251" s="41" t="s">
        <v>7</v>
      </c>
      <c r="G251" s="41">
        <v>726</v>
      </c>
      <c r="I251" s="65" t="s">
        <v>2075</v>
      </c>
      <c r="J251" s="41">
        <v>514</v>
      </c>
      <c r="K251" s="41">
        <v>771.2</v>
      </c>
      <c r="O251" s="53" t="str">
        <f>IFERROR((RANK($T251,$T$3:$T$191,0)+COUNTIF(T$3:T439, T251)-1), "")</f>
        <v/>
      </c>
      <c r="P251" s="51" t="str" cm="1">
        <f t="array" ref="P251">IFERROR(INDEX($C$2:$C$1840,_xlfn.AGGREGATE(15,3,(($A$2:$A$1840=$N$3)/($A$2:$A$1840=$N$3)*ROW($A$2:$A$1840))-ROW($A$1), ROWS($M$3:M251))), "")</f>
        <v/>
      </c>
      <c r="Q251" s="41" t="str" cm="1">
        <f t="array" ref="Q251">IFERROR(INDEX($B$2:$B$1840,_xlfn.AGGREGATE(15,3,(($A$2:$A$1840=$N$3)/($A$2:$A$1840=$N$3)*ROW($A$2:$A$1840))-ROW($A$1), ROWS($M$3:M251))), "")</f>
        <v/>
      </c>
      <c r="S251" s="41" t="str" cm="1">
        <f t="array" ref="S251">IFERROR(INDEX($G$2:$G$1840,_xlfn.AGGREGATE(15,3,(($A$2:$A$1840=$N$3)/($A$2:$A$1840=$N$3)*ROW($A$2:$A$1840))-ROW($A$1), ROWS($M$3:M251))), "")</f>
        <v/>
      </c>
      <c r="T251" s="52" t="str">
        <f t="shared" si="3"/>
        <v/>
      </c>
    </row>
    <row r="252" spans="1:20" x14ac:dyDescent="0.45">
      <c r="A252" s="41" t="s">
        <v>2624</v>
      </c>
      <c r="B252" s="45" t="s">
        <v>2627</v>
      </c>
      <c r="C252" s="45" t="s">
        <v>2628</v>
      </c>
      <c r="D252" s="45"/>
      <c r="E252" s="41" t="s">
        <v>6155</v>
      </c>
      <c r="F252" s="41" t="s">
        <v>7</v>
      </c>
      <c r="G252" s="41">
        <v>626</v>
      </c>
      <c r="I252" s="65" t="s">
        <v>2075</v>
      </c>
      <c r="J252" s="41">
        <v>376</v>
      </c>
      <c r="K252" s="41">
        <v>601.6</v>
      </c>
      <c r="O252" s="53" t="str">
        <f>IFERROR((RANK(T252,$T$3:$T$191,0)+COUNTIF(T$3:T440, T252)-1), "")</f>
        <v/>
      </c>
      <c r="P252" s="51" t="str" cm="1">
        <f t="array" ref="P252">IFERROR(INDEX($C$2:$C$1840,_xlfn.AGGREGATE(15,3,(($A$2:$A$1840=$N$3)/($A$2:$A$1840=$N$3)*ROW($A$2:$A$1840))-ROW($A$1), ROWS($M$3:M252))), "")</f>
        <v/>
      </c>
      <c r="Q252" s="41" t="str" cm="1">
        <f t="array" ref="Q252">IFERROR(INDEX($B$2:$B$1840,_xlfn.AGGREGATE(15,3,(($A$2:$A$1840=$N$3)/($A$2:$A$1840=$N$3)*ROW($A$2:$A$1840))-ROW($A$1), ROWS($M$3:M252))), "")</f>
        <v/>
      </c>
      <c r="S252" s="41" t="str" cm="1">
        <f t="array" ref="S252">IFERROR(INDEX($G$2:$G$1840,_xlfn.AGGREGATE(15,3,(($A$2:$A$1840=$N$3)/($A$2:$A$1840=$N$3)*ROW($A$2:$A$1840))-ROW($A$1), ROWS($M$3:M252))), "")</f>
        <v/>
      </c>
      <c r="T252" s="52" t="str">
        <f t="shared" si="3"/>
        <v/>
      </c>
    </row>
    <row r="253" spans="1:20" x14ac:dyDescent="0.45">
      <c r="A253" s="41" t="s">
        <v>2624</v>
      </c>
      <c r="B253" s="45" t="s">
        <v>2629</v>
      </c>
      <c r="C253" s="45" t="s">
        <v>2630</v>
      </c>
      <c r="D253" s="45"/>
      <c r="E253" s="41" t="s">
        <v>6155</v>
      </c>
      <c r="F253" s="41" t="s">
        <v>7</v>
      </c>
      <c r="G253" s="41">
        <v>880</v>
      </c>
      <c r="I253" s="65" t="s">
        <v>2075</v>
      </c>
      <c r="J253" s="41">
        <v>617</v>
      </c>
      <c r="K253" s="41">
        <v>987.2</v>
      </c>
      <c r="O253" s="53" t="str">
        <f>IFERROR((RANK(T253,$T$3:$T$191,0)+COUNTIF(T$3:T441, T253)-1), "")</f>
        <v/>
      </c>
      <c r="P253" s="51" t="str" cm="1">
        <f t="array" ref="P253">IFERROR(INDEX($C$2:$C$1840,_xlfn.AGGREGATE(15,3,(($A$2:$A$1840=$N$3)/($A$2:$A$1840=$N$3)*ROW($A$2:$A$1840))-ROW($A$1), ROWS($M$3:M253))), "")</f>
        <v/>
      </c>
      <c r="Q253" s="41" t="str" cm="1">
        <f t="array" ref="Q253">IFERROR(INDEX($B$2:$B$1840,_xlfn.AGGREGATE(15,3,(($A$2:$A$1840=$N$3)/($A$2:$A$1840=$N$3)*ROW($A$2:$A$1840))-ROW($A$1), ROWS($M$3:M253))), "")</f>
        <v/>
      </c>
      <c r="S253" s="41" t="str" cm="1">
        <f t="array" ref="S253">IFERROR(INDEX($G$2:$G$1840,_xlfn.AGGREGATE(15,3,(($A$2:$A$1840=$N$3)/($A$2:$A$1840=$N$3)*ROW($A$2:$A$1840))-ROW($A$1), ROWS($M$3:M253))), "")</f>
        <v/>
      </c>
      <c r="T253" s="52" t="str">
        <f t="shared" si="3"/>
        <v/>
      </c>
    </row>
    <row r="254" spans="1:20" x14ac:dyDescent="0.45">
      <c r="A254" s="41" t="s">
        <v>2624</v>
      </c>
      <c r="B254" s="45" t="s">
        <v>2631</v>
      </c>
      <c r="C254" s="45" t="s">
        <v>2632</v>
      </c>
      <c r="D254" s="45"/>
      <c r="E254" s="41" t="s">
        <v>2263</v>
      </c>
      <c r="F254" s="41" t="s">
        <v>13</v>
      </c>
      <c r="G254" s="41">
        <v>157</v>
      </c>
      <c r="I254" s="65" t="s">
        <v>2071</v>
      </c>
      <c r="J254" s="41">
        <v>99</v>
      </c>
      <c r="K254" s="41">
        <v>8</v>
      </c>
      <c r="O254" s="53" t="str">
        <f>IFERROR((RANK(T254,$T$3:$T$191,0)+COUNTIF(T$3:T442, T254)-1), "")</f>
        <v/>
      </c>
      <c r="P254" s="51" t="str" cm="1">
        <f t="array" ref="P254">IFERROR(INDEX($C$2:$C$1840,_xlfn.AGGREGATE(15,3,(($A$2:$A$1840=$N$3)/($A$2:$A$1840=$N$3)*ROW($A$2:$A$1840))-ROW($A$1), ROWS($M$3:M254))), "")</f>
        <v/>
      </c>
      <c r="Q254" s="41" t="str" cm="1">
        <f t="array" ref="Q254">IFERROR(INDEX($B$2:$B$1840,_xlfn.AGGREGATE(15,3,(($A$2:$A$1840=$N$3)/($A$2:$A$1840=$N$3)*ROW($A$2:$A$1840))-ROW($A$1), ROWS($M$3:M254))), "")</f>
        <v/>
      </c>
      <c r="S254" s="41" t="str" cm="1">
        <f t="array" ref="S254">IFERROR(INDEX($G$2:$G$1840,_xlfn.AGGREGATE(15,3,(($A$2:$A$1840=$N$3)/($A$2:$A$1840=$N$3)*ROW($A$2:$A$1840))-ROW($A$1), ROWS($M$3:M254))), "")</f>
        <v/>
      </c>
      <c r="T254" s="52" t="str">
        <f t="shared" si="3"/>
        <v/>
      </c>
    </row>
    <row r="255" spans="1:20" x14ac:dyDescent="0.45">
      <c r="A255" s="41" t="s">
        <v>2624</v>
      </c>
      <c r="B255" s="45" t="s">
        <v>449</v>
      </c>
      <c r="C255" s="45" t="s">
        <v>2633</v>
      </c>
      <c r="D255" s="45"/>
      <c r="E255" s="41" t="s">
        <v>6155</v>
      </c>
      <c r="F255" s="41" t="s">
        <v>7</v>
      </c>
      <c r="G255" s="41">
        <v>487</v>
      </c>
      <c r="I255" s="65" t="s">
        <v>2075</v>
      </c>
      <c r="J255" s="41">
        <v>302</v>
      </c>
      <c r="K255" s="41">
        <v>483.20000000000005</v>
      </c>
      <c r="O255" s="53" t="str">
        <f>IFERROR((RANK(T255,$T$3:$T$191,0)+COUNTIF(T$3:T443, T255)-1), "")</f>
        <v/>
      </c>
      <c r="P255" s="51" t="str" cm="1">
        <f t="array" ref="P255">IFERROR(INDEX($C$2:$C$1840,_xlfn.AGGREGATE(15,3,(($A$2:$A$1840=$N$3)/($A$2:$A$1840=$N$3)*ROW($A$2:$A$1840))-ROW($A$1), ROWS($M$3:M255))), "")</f>
        <v/>
      </c>
      <c r="Q255" s="41" t="str" cm="1">
        <f t="array" ref="Q255">IFERROR(INDEX($B$2:$B$1840,_xlfn.AGGREGATE(15,3,(($A$2:$A$1840=$N$3)/($A$2:$A$1840=$N$3)*ROW($A$2:$A$1840))-ROW($A$1), ROWS($M$3:M255))), "")</f>
        <v/>
      </c>
      <c r="S255" s="41" t="str" cm="1">
        <f t="array" ref="S255">IFERROR(INDEX($G$2:$G$1840,_xlfn.AGGREGATE(15,3,(($A$2:$A$1840=$N$3)/($A$2:$A$1840=$N$3)*ROW($A$2:$A$1840))-ROW($A$1), ROWS($M$3:M255))), "")</f>
        <v/>
      </c>
      <c r="T255" s="52" t="str">
        <f t="shared" si="3"/>
        <v/>
      </c>
    </row>
    <row r="256" spans="1:20" x14ac:dyDescent="0.45">
      <c r="A256" s="41" t="s">
        <v>2624</v>
      </c>
      <c r="B256" s="45" t="s">
        <v>2328</v>
      </c>
      <c r="C256" s="45" t="s">
        <v>2634</v>
      </c>
      <c r="D256" s="45"/>
      <c r="E256" s="41" t="s">
        <v>6155</v>
      </c>
      <c r="F256" s="41" t="s">
        <v>7</v>
      </c>
      <c r="G256" s="41">
        <v>548</v>
      </c>
      <c r="I256" s="65" t="s">
        <v>2075</v>
      </c>
      <c r="J256" s="41">
        <v>318</v>
      </c>
      <c r="K256" s="41">
        <v>508.8</v>
      </c>
      <c r="O256" s="53" t="str">
        <f>IFERROR((RANK(T256,$T$3:$T$191,0)+COUNTIF(T$3:T444, T256)-1), "")</f>
        <v/>
      </c>
      <c r="P256" s="51" t="str" cm="1">
        <f t="array" ref="P256">IFERROR(INDEX($C$2:$C$1840,_xlfn.AGGREGATE(15,3,(($A$2:$A$1840=$N$3)/($A$2:$A$1840=$N$3)*ROW($A$2:$A$1840))-ROW($A$1), ROWS($M$3:M256))), "")</f>
        <v/>
      </c>
      <c r="Q256" s="41" t="str" cm="1">
        <f t="array" ref="Q256">IFERROR(INDEX($B$2:$B$1840,_xlfn.AGGREGATE(15,3,(($A$2:$A$1840=$N$3)/($A$2:$A$1840=$N$3)*ROW($A$2:$A$1840))-ROW($A$1), ROWS($M$3:M256))), "")</f>
        <v/>
      </c>
      <c r="S256" s="41" t="str" cm="1">
        <f t="array" ref="S256">IFERROR(INDEX($G$2:$G$1840,_xlfn.AGGREGATE(15,3,(($A$2:$A$1840=$N$3)/($A$2:$A$1840=$N$3)*ROW($A$2:$A$1840))-ROW($A$1), ROWS($M$3:M256))), "")</f>
        <v/>
      </c>
      <c r="T256" s="52" t="str">
        <f t="shared" si="3"/>
        <v/>
      </c>
    </row>
    <row r="257" spans="1:20" x14ac:dyDescent="0.45">
      <c r="A257" s="41" t="s">
        <v>2624</v>
      </c>
      <c r="B257" s="45" t="s">
        <v>2635</v>
      </c>
      <c r="C257" s="45" t="s">
        <v>2636</v>
      </c>
      <c r="D257" s="45"/>
      <c r="E257" s="41" t="s">
        <v>6159</v>
      </c>
      <c r="F257" s="41" t="s">
        <v>7</v>
      </c>
      <c r="G257" s="41">
        <v>1015</v>
      </c>
      <c r="I257" s="65" t="s">
        <v>2284</v>
      </c>
      <c r="J257" s="41">
        <v>740</v>
      </c>
      <c r="K257" s="41">
        <v>1184</v>
      </c>
      <c r="O257" s="53" t="str">
        <f>IFERROR((RANK(T257,$T$3:$T$191,0)+COUNTIF(T$3:T445, T257)-1), "")</f>
        <v/>
      </c>
      <c r="P257" s="51" t="str" cm="1">
        <f t="array" ref="P257">IFERROR(INDEX($C$2:$C$1840,_xlfn.AGGREGATE(15,3,(($A$2:$A$1840=$N$3)/($A$2:$A$1840=$N$3)*ROW($A$2:$A$1840))-ROW($A$1), ROWS($M$3:M257))), "")</f>
        <v/>
      </c>
      <c r="Q257" s="41" t="str" cm="1">
        <f t="array" ref="Q257">IFERROR(INDEX($B$2:$B$1840,_xlfn.AGGREGATE(15,3,(($A$2:$A$1840=$N$3)/($A$2:$A$1840=$N$3)*ROW($A$2:$A$1840))-ROW($A$1), ROWS($M$3:M257))), "")</f>
        <v/>
      </c>
      <c r="S257" s="41" t="str" cm="1">
        <f t="array" ref="S257">IFERROR(INDEX($G$2:$G$1840,_xlfn.AGGREGATE(15,3,(($A$2:$A$1840=$N$3)/($A$2:$A$1840=$N$3)*ROW($A$2:$A$1840))-ROW($A$1), ROWS($M$3:M257))), "")</f>
        <v/>
      </c>
      <c r="T257" s="52" t="str">
        <f t="shared" si="3"/>
        <v/>
      </c>
    </row>
    <row r="258" spans="1:20" x14ac:dyDescent="0.45">
      <c r="A258" s="41" t="s">
        <v>2624</v>
      </c>
      <c r="B258" s="45" t="s">
        <v>1941</v>
      </c>
      <c r="C258" s="45" t="s">
        <v>2637</v>
      </c>
      <c r="D258" s="45"/>
      <c r="E258" s="41" t="s">
        <v>6155</v>
      </c>
      <c r="F258" s="41" t="s">
        <v>7</v>
      </c>
      <c r="G258" s="41">
        <v>495</v>
      </c>
      <c r="I258" s="65" t="s">
        <v>2075</v>
      </c>
      <c r="J258" s="41">
        <v>262</v>
      </c>
      <c r="K258" s="41">
        <v>419.20000000000005</v>
      </c>
      <c r="O258" s="53" t="str">
        <f>IFERROR((RANK(T258,$T$3:$T$191,0)+COUNTIF(T$3:T446, T258)-1), "")</f>
        <v/>
      </c>
      <c r="P258" s="51" t="str" cm="1">
        <f t="array" ref="P258">IFERROR(INDEX($C$2:$C$1840,_xlfn.AGGREGATE(15,3,(($A$2:$A$1840=$N$3)/($A$2:$A$1840=$N$3)*ROW($A$2:$A$1840))-ROW($A$1), ROWS($M$3:M258))), "")</f>
        <v/>
      </c>
      <c r="Q258" s="41" t="str" cm="1">
        <f t="array" ref="Q258">IFERROR(INDEX($B$2:$B$1840,_xlfn.AGGREGATE(15,3,(($A$2:$A$1840=$N$3)/($A$2:$A$1840=$N$3)*ROW($A$2:$A$1840))-ROW($A$1), ROWS($M$3:M258))), "")</f>
        <v/>
      </c>
      <c r="S258" s="41" t="str" cm="1">
        <f t="array" ref="S258">IFERROR(INDEX($G$2:$G$1840,_xlfn.AGGREGATE(15,3,(($A$2:$A$1840=$N$3)/($A$2:$A$1840=$N$3)*ROW($A$2:$A$1840))-ROW($A$1), ROWS($M$3:M258))), "")</f>
        <v/>
      </c>
      <c r="T258" s="52" t="str">
        <f t="shared" si="3"/>
        <v/>
      </c>
    </row>
    <row r="259" spans="1:20" x14ac:dyDescent="0.45">
      <c r="A259" s="41" t="s">
        <v>2624</v>
      </c>
      <c r="B259" s="45" t="s">
        <v>2638</v>
      </c>
      <c r="C259" s="45" t="s">
        <v>2639</v>
      </c>
      <c r="D259" s="45"/>
      <c r="E259" s="41" t="s">
        <v>6155</v>
      </c>
      <c r="F259" s="41" t="s">
        <v>7</v>
      </c>
      <c r="G259" s="41">
        <v>449</v>
      </c>
      <c r="I259" s="65" t="s">
        <v>2075</v>
      </c>
      <c r="J259" s="41">
        <v>339</v>
      </c>
      <c r="K259" s="41">
        <v>542.4</v>
      </c>
      <c r="O259" s="53" t="str">
        <f>IFERROR((RANK(T259,$T$3:$T$191,0)+COUNTIF(T$3:T447, T259)-1), "")</f>
        <v/>
      </c>
      <c r="P259" s="51" t="str" cm="1">
        <f t="array" ref="P259">IFERROR(INDEX($C$2:$C$1840,_xlfn.AGGREGATE(15,3,(($A$2:$A$1840=$N$3)/($A$2:$A$1840=$N$3)*ROW($A$2:$A$1840))-ROW($A$1), ROWS($M$3:M259))), "")</f>
        <v/>
      </c>
      <c r="Q259" s="41" t="str" cm="1">
        <f t="array" ref="Q259">IFERROR(INDEX($B$2:$B$1840,_xlfn.AGGREGATE(15,3,(($A$2:$A$1840=$N$3)/($A$2:$A$1840=$N$3)*ROW($A$2:$A$1840))-ROW($A$1), ROWS($M$3:M259))), "")</f>
        <v/>
      </c>
      <c r="S259" s="41" t="str" cm="1">
        <f t="array" ref="S259">IFERROR(INDEX($G$2:$G$1840,_xlfn.AGGREGATE(15,3,(($A$2:$A$1840=$N$3)/($A$2:$A$1840=$N$3)*ROW($A$2:$A$1840))-ROW($A$1), ROWS($M$3:M259))), "")</f>
        <v/>
      </c>
      <c r="T259" s="52" t="str">
        <f t="shared" ref="T259:T322" si="4">IFERROR(R259/S259, "")</f>
        <v/>
      </c>
    </row>
    <row r="260" spans="1:20" x14ac:dyDescent="0.45">
      <c r="A260" s="41" t="s">
        <v>2624</v>
      </c>
      <c r="B260" s="45" t="s">
        <v>2640</v>
      </c>
      <c r="C260" s="45" t="s">
        <v>2641</v>
      </c>
      <c r="D260" s="45"/>
      <c r="E260" s="41" t="s">
        <v>6155</v>
      </c>
      <c r="F260" s="41" t="s">
        <v>7</v>
      </c>
      <c r="G260" s="41">
        <v>782</v>
      </c>
      <c r="I260" s="65" t="s">
        <v>2075</v>
      </c>
      <c r="J260" s="41">
        <v>535</v>
      </c>
      <c r="K260" s="41">
        <v>856</v>
      </c>
      <c r="O260" s="53" t="str">
        <f>IFERROR((RANK(T260,$T$3:$T$191,0)+COUNTIF(T$3:T448, T260)-1), "")</f>
        <v/>
      </c>
      <c r="P260" s="51" t="str" cm="1">
        <f t="array" ref="P260">IFERROR(INDEX($C$2:$C$1840,_xlfn.AGGREGATE(15,3,(($A$2:$A$1840=$N$3)/($A$2:$A$1840=$N$3)*ROW($A$2:$A$1840))-ROW($A$1), ROWS($M$3:M260))), "")</f>
        <v/>
      </c>
      <c r="Q260" s="41" t="str" cm="1">
        <f t="array" ref="Q260">IFERROR(INDEX($B$2:$B$1840,_xlfn.AGGREGATE(15,3,(($A$2:$A$1840=$N$3)/($A$2:$A$1840=$N$3)*ROW($A$2:$A$1840))-ROW($A$1), ROWS($M$3:M260))), "")</f>
        <v/>
      </c>
      <c r="S260" s="41" t="str" cm="1">
        <f t="array" ref="S260">IFERROR(INDEX($G$2:$G$1840,_xlfn.AGGREGATE(15,3,(($A$2:$A$1840=$N$3)/($A$2:$A$1840=$N$3)*ROW($A$2:$A$1840))-ROW($A$1), ROWS($M$3:M260))), "")</f>
        <v/>
      </c>
      <c r="T260" s="52" t="str">
        <f t="shared" si="4"/>
        <v/>
      </c>
    </row>
    <row r="261" spans="1:20" x14ac:dyDescent="0.45">
      <c r="A261" s="41" t="s">
        <v>2624</v>
      </c>
      <c r="B261" s="45" t="s">
        <v>2642</v>
      </c>
      <c r="C261" s="45" t="s">
        <v>2643</v>
      </c>
      <c r="D261" s="45"/>
      <c r="E261" s="41" t="s">
        <v>6155</v>
      </c>
      <c r="F261" s="41" t="s">
        <v>7</v>
      </c>
      <c r="G261" s="41">
        <v>814</v>
      </c>
      <c r="I261" s="65" t="s">
        <v>2075</v>
      </c>
      <c r="J261" s="41">
        <v>651</v>
      </c>
      <c r="K261" s="41">
        <v>1041.6000000000001</v>
      </c>
      <c r="O261" s="53" t="str">
        <f>IFERROR((RANK(T261,$T$3:$T$191,0)+COUNTIF(T$3:T449, T261)-1), "")</f>
        <v/>
      </c>
      <c r="P261" s="51" t="str" cm="1">
        <f t="array" ref="P261">IFERROR(INDEX($C$2:$C$1840,_xlfn.AGGREGATE(15,3,(($A$2:$A$1840=$N$3)/($A$2:$A$1840=$N$3)*ROW($A$2:$A$1840))-ROW($A$1), ROWS($M$3:M261))), "")</f>
        <v/>
      </c>
      <c r="Q261" s="41" t="str" cm="1">
        <f t="array" ref="Q261">IFERROR(INDEX($B$2:$B$1840,_xlfn.AGGREGATE(15,3,(($A$2:$A$1840=$N$3)/($A$2:$A$1840=$N$3)*ROW($A$2:$A$1840))-ROW($A$1), ROWS($M$3:M261))), "")</f>
        <v/>
      </c>
      <c r="S261" s="41" t="str" cm="1">
        <f t="array" ref="S261">IFERROR(INDEX($G$2:$G$1840,_xlfn.AGGREGATE(15,3,(($A$2:$A$1840=$N$3)/($A$2:$A$1840=$N$3)*ROW($A$2:$A$1840))-ROW($A$1), ROWS($M$3:M261))), "")</f>
        <v/>
      </c>
      <c r="T261" s="52" t="str">
        <f t="shared" si="4"/>
        <v/>
      </c>
    </row>
    <row r="262" spans="1:20" x14ac:dyDescent="0.45">
      <c r="A262" s="41" t="s">
        <v>2624</v>
      </c>
      <c r="B262" s="45" t="s">
        <v>2644</v>
      </c>
      <c r="C262" s="45" t="s">
        <v>2645</v>
      </c>
      <c r="D262" s="45"/>
      <c r="E262" s="41" t="s">
        <v>2227</v>
      </c>
      <c r="F262" s="41" t="s">
        <v>13</v>
      </c>
      <c r="G262" s="41">
        <v>16</v>
      </c>
      <c r="I262" s="65" t="s">
        <v>2228</v>
      </c>
      <c r="J262" s="41">
        <v>14</v>
      </c>
      <c r="K262" s="41">
        <v>22.400000000000002</v>
      </c>
      <c r="O262" s="53" t="str">
        <f>IFERROR((RANK(T262,$T$3:$T$191,0)+COUNTIF(T$3:T450, T262)-1), "")</f>
        <v/>
      </c>
      <c r="P262" s="51" t="str" cm="1">
        <f t="array" ref="P262">IFERROR(INDEX($C$2:$C$1840,_xlfn.AGGREGATE(15,3,(($A$2:$A$1840=$N$3)/($A$2:$A$1840=$N$3)*ROW($A$2:$A$1840))-ROW($A$1), ROWS($M$3:M262))), "")</f>
        <v/>
      </c>
      <c r="Q262" s="41" t="str" cm="1">
        <f t="array" ref="Q262">IFERROR(INDEX($B$2:$B$1840,_xlfn.AGGREGATE(15,3,(($A$2:$A$1840=$N$3)/($A$2:$A$1840=$N$3)*ROW($A$2:$A$1840))-ROW($A$1), ROWS($M$3:M262))), "")</f>
        <v/>
      </c>
      <c r="S262" s="41" t="str" cm="1">
        <f t="array" ref="S262">IFERROR(INDEX($G$2:$G$1840,_xlfn.AGGREGATE(15,3,(($A$2:$A$1840=$N$3)/($A$2:$A$1840=$N$3)*ROW($A$2:$A$1840))-ROW($A$1), ROWS($M$3:M262))), "")</f>
        <v/>
      </c>
      <c r="T262" s="52" t="str">
        <f t="shared" si="4"/>
        <v/>
      </c>
    </row>
    <row r="263" spans="1:20" x14ac:dyDescent="0.45">
      <c r="A263" s="41" t="s">
        <v>2624</v>
      </c>
      <c r="B263" s="45" t="s">
        <v>2646</v>
      </c>
      <c r="C263" s="45" t="s">
        <v>2647</v>
      </c>
      <c r="D263" s="45"/>
      <c r="E263" s="41" t="s">
        <v>6155</v>
      </c>
      <c r="F263" s="41" t="s">
        <v>7</v>
      </c>
      <c r="G263" s="41">
        <v>582</v>
      </c>
      <c r="I263" s="65" t="s">
        <v>2075</v>
      </c>
      <c r="J263" s="41">
        <v>445</v>
      </c>
      <c r="K263" s="41">
        <v>712</v>
      </c>
      <c r="O263" s="53" t="str">
        <f>IFERROR((RANK(T263,$T$3:$T$191,0)+COUNTIF(T$3:T451, T263)-1), "")</f>
        <v/>
      </c>
      <c r="P263" s="51" t="str" cm="1">
        <f t="array" ref="P263">IFERROR(INDEX($C$2:$C$1840,_xlfn.AGGREGATE(15,3,(($A$2:$A$1840=$N$3)/($A$2:$A$1840=$N$3)*ROW($A$2:$A$1840))-ROW($A$1), ROWS($M$3:M263))), "")</f>
        <v/>
      </c>
      <c r="Q263" s="41" t="str" cm="1">
        <f t="array" ref="Q263">IFERROR(INDEX($B$2:$B$1840,_xlfn.AGGREGATE(15,3,(($A$2:$A$1840=$N$3)/($A$2:$A$1840=$N$3)*ROW($A$2:$A$1840))-ROW($A$1), ROWS($M$3:M263))), "")</f>
        <v/>
      </c>
      <c r="S263" s="41" t="str" cm="1">
        <f t="array" ref="S263">IFERROR(INDEX($G$2:$G$1840,_xlfn.AGGREGATE(15,3,(($A$2:$A$1840=$N$3)/($A$2:$A$1840=$N$3)*ROW($A$2:$A$1840))-ROW($A$1), ROWS($M$3:M263))), "")</f>
        <v/>
      </c>
      <c r="T263" s="52" t="str">
        <f t="shared" si="4"/>
        <v/>
      </c>
    </row>
    <row r="264" spans="1:20" x14ac:dyDescent="0.45">
      <c r="A264" s="41" t="s">
        <v>2624</v>
      </c>
      <c r="B264" s="45" t="s">
        <v>2648</v>
      </c>
      <c r="C264" s="45" t="s">
        <v>2649</v>
      </c>
      <c r="D264" s="45"/>
      <c r="E264" s="41" t="s">
        <v>2650</v>
      </c>
      <c r="F264" s="41" t="s">
        <v>13</v>
      </c>
      <c r="G264" s="41">
        <v>63</v>
      </c>
      <c r="I264" s="65" t="s">
        <v>2228</v>
      </c>
      <c r="J264" s="41">
        <v>58</v>
      </c>
      <c r="K264" s="41">
        <v>92.800000000000011</v>
      </c>
      <c r="O264" s="53" t="str">
        <f>IFERROR((RANK(T264,$T$3:$T$191,0)+COUNTIF(T$3:T452, T264)-1), "")</f>
        <v/>
      </c>
      <c r="P264" s="51" t="str" cm="1">
        <f t="array" ref="P264">IFERROR(INDEX($C$2:$C$1840,_xlfn.AGGREGATE(15,3,(($A$2:$A$1840=$N$3)/($A$2:$A$1840=$N$3)*ROW($A$2:$A$1840))-ROW($A$1), ROWS($M$3:M264))), "")</f>
        <v/>
      </c>
      <c r="Q264" s="41" t="str" cm="1">
        <f t="array" ref="Q264">IFERROR(INDEX($B$2:$B$1840,_xlfn.AGGREGATE(15,3,(($A$2:$A$1840=$N$3)/($A$2:$A$1840=$N$3)*ROW($A$2:$A$1840))-ROW($A$1), ROWS($M$3:M264))), "")</f>
        <v/>
      </c>
      <c r="S264" s="41" t="str" cm="1">
        <f t="array" ref="S264">IFERROR(INDEX($G$2:$G$1840,_xlfn.AGGREGATE(15,3,(($A$2:$A$1840=$N$3)/($A$2:$A$1840=$N$3)*ROW($A$2:$A$1840))-ROW($A$1), ROWS($M$3:M264))), "")</f>
        <v/>
      </c>
      <c r="T264" s="52" t="str">
        <f t="shared" si="4"/>
        <v/>
      </c>
    </row>
    <row r="265" spans="1:20" x14ac:dyDescent="0.45">
      <c r="A265" s="41" t="s">
        <v>2624</v>
      </c>
      <c r="B265" s="45" t="s">
        <v>2610</v>
      </c>
      <c r="C265" s="45" t="s">
        <v>2651</v>
      </c>
      <c r="D265" s="45"/>
      <c r="E265" s="41" t="s">
        <v>2144</v>
      </c>
      <c r="F265" s="41" t="s">
        <v>13</v>
      </c>
      <c r="G265" s="41">
        <v>629</v>
      </c>
      <c r="I265" s="65" t="s">
        <v>2081</v>
      </c>
      <c r="J265" s="41">
        <v>459</v>
      </c>
      <c r="K265" s="41">
        <v>734.40000000000009</v>
      </c>
      <c r="O265" s="53" t="str">
        <f>IFERROR((RANK(T265,$T$3:$T$191,0)+COUNTIF(T$3:T453, T265)-1), "")</f>
        <v/>
      </c>
      <c r="P265" s="51" t="str" cm="1">
        <f t="array" ref="P265">IFERROR(INDEX($C$2:$C$1840,_xlfn.AGGREGATE(15,3,(($A$2:$A$1840=$N$3)/($A$2:$A$1840=$N$3)*ROW($A$2:$A$1840))-ROW($A$1), ROWS($M$3:M265))), "")</f>
        <v/>
      </c>
      <c r="Q265" s="41" t="str" cm="1">
        <f t="array" ref="Q265">IFERROR(INDEX($B$2:$B$1840,_xlfn.AGGREGATE(15,3,(($A$2:$A$1840=$N$3)/($A$2:$A$1840=$N$3)*ROW($A$2:$A$1840))-ROW($A$1), ROWS($M$3:M265))), "")</f>
        <v/>
      </c>
      <c r="S265" s="41" t="str" cm="1">
        <f t="array" ref="S265">IFERROR(INDEX($G$2:$G$1840,_xlfn.AGGREGATE(15,3,(($A$2:$A$1840=$N$3)/($A$2:$A$1840=$N$3)*ROW($A$2:$A$1840))-ROW($A$1), ROWS($M$3:M265))), "")</f>
        <v/>
      </c>
      <c r="T265" s="52" t="str">
        <f t="shared" si="4"/>
        <v/>
      </c>
    </row>
    <row r="266" spans="1:20" x14ac:dyDescent="0.45">
      <c r="A266" s="41" t="s">
        <v>2624</v>
      </c>
      <c r="B266" s="45" t="s">
        <v>2652</v>
      </c>
      <c r="C266" s="45" t="s">
        <v>2653</v>
      </c>
      <c r="D266" s="45"/>
      <c r="E266" s="41" t="s">
        <v>2170</v>
      </c>
      <c r="F266" s="41" t="s">
        <v>13</v>
      </c>
      <c r="G266" s="41">
        <v>193</v>
      </c>
      <c r="I266" s="65" t="s">
        <v>2081</v>
      </c>
      <c r="J266" s="41">
        <v>155</v>
      </c>
      <c r="K266" s="41">
        <v>248</v>
      </c>
      <c r="O266" s="53" t="str">
        <f>IFERROR((RANK(T266,$T$3:$T$191,0)+COUNTIF(T$3:T454, T266)-1), "")</f>
        <v/>
      </c>
      <c r="P266" s="51" t="str" cm="1">
        <f t="array" ref="P266">IFERROR(INDEX($C$2:$C$1840,_xlfn.AGGREGATE(15,3,(($A$2:$A$1840=$N$3)/($A$2:$A$1840=$N$3)*ROW($A$2:$A$1840))-ROW($A$1), ROWS($M$3:M266))), "")</f>
        <v/>
      </c>
      <c r="Q266" s="41" t="str" cm="1">
        <f t="array" ref="Q266">IFERROR(INDEX($B$2:$B$1840,_xlfn.AGGREGATE(15,3,(($A$2:$A$1840=$N$3)/($A$2:$A$1840=$N$3)*ROW($A$2:$A$1840))-ROW($A$1), ROWS($M$3:M266))), "")</f>
        <v/>
      </c>
      <c r="S266" s="41" t="str" cm="1">
        <f t="array" ref="S266">IFERROR(INDEX($G$2:$G$1840,_xlfn.AGGREGATE(15,3,(($A$2:$A$1840=$N$3)/($A$2:$A$1840=$N$3)*ROW($A$2:$A$1840))-ROW($A$1), ROWS($M$3:M266))), "")</f>
        <v/>
      </c>
      <c r="T266" s="52" t="str">
        <f t="shared" si="4"/>
        <v/>
      </c>
    </row>
    <row r="267" spans="1:20" x14ac:dyDescent="0.45">
      <c r="A267" s="41" t="s">
        <v>2624</v>
      </c>
      <c r="B267" s="45" t="s">
        <v>2612</v>
      </c>
      <c r="C267" s="45" t="s">
        <v>2655</v>
      </c>
      <c r="D267" s="45"/>
      <c r="E267" s="41" t="s">
        <v>2144</v>
      </c>
      <c r="F267" s="41" t="s">
        <v>13</v>
      </c>
      <c r="G267" s="41">
        <v>563</v>
      </c>
      <c r="I267" s="65" t="s">
        <v>2081</v>
      </c>
      <c r="J267" s="41">
        <v>382</v>
      </c>
      <c r="K267" s="41">
        <v>611.20000000000005</v>
      </c>
      <c r="O267" s="53" t="str">
        <f>IFERROR((RANK(T267,$T$3:$T$191,0)+COUNTIF(T$3:T455, T267)-1), "")</f>
        <v/>
      </c>
      <c r="P267" s="51" t="str" cm="1">
        <f t="array" ref="P267">IFERROR(INDEX($C$2:$C$1840,_xlfn.AGGREGATE(15,3,(($A$2:$A$1840=$N$3)/($A$2:$A$1840=$N$3)*ROW($A$2:$A$1840))-ROW($A$1), ROWS($M$3:M267))), "")</f>
        <v/>
      </c>
      <c r="Q267" s="41" t="str" cm="1">
        <f t="array" ref="Q267">IFERROR(INDEX($B$2:$B$1840,_xlfn.AGGREGATE(15,3,(($A$2:$A$1840=$N$3)/($A$2:$A$1840=$N$3)*ROW($A$2:$A$1840))-ROW($A$1), ROWS($M$3:M267))), "")</f>
        <v/>
      </c>
      <c r="S267" s="41" t="str" cm="1">
        <f t="array" ref="S267">IFERROR(INDEX($G$2:$G$1840,_xlfn.AGGREGATE(15,3,(($A$2:$A$1840=$N$3)/($A$2:$A$1840=$N$3)*ROW($A$2:$A$1840))-ROW($A$1), ROWS($M$3:M267))), "")</f>
        <v/>
      </c>
      <c r="T267" s="52" t="str">
        <f t="shared" si="4"/>
        <v/>
      </c>
    </row>
    <row r="268" spans="1:20" x14ac:dyDescent="0.45">
      <c r="A268" s="41" t="s">
        <v>2624</v>
      </c>
      <c r="B268" s="45" t="s">
        <v>2656</v>
      </c>
      <c r="C268" s="45" t="s">
        <v>2657</v>
      </c>
      <c r="D268" s="45"/>
      <c r="E268" s="41" t="s">
        <v>2144</v>
      </c>
      <c r="F268" s="41" t="s">
        <v>13</v>
      </c>
      <c r="G268" s="41">
        <v>662</v>
      </c>
      <c r="I268" s="65" t="s">
        <v>2081</v>
      </c>
      <c r="J268" s="41">
        <v>420</v>
      </c>
      <c r="K268" s="41">
        <v>672</v>
      </c>
      <c r="O268" s="53" t="str">
        <f>IFERROR((RANK(T268,$T$3:$T$191,0)+COUNTIF(T$3:T456, T268)-1), "")</f>
        <v/>
      </c>
      <c r="P268" s="51" t="str" cm="1">
        <f t="array" ref="P268">IFERROR(INDEX($C$2:$C$1840,_xlfn.AGGREGATE(15,3,(($A$2:$A$1840=$N$3)/($A$2:$A$1840=$N$3)*ROW($A$2:$A$1840))-ROW($A$1), ROWS($M$3:M268))), "")</f>
        <v/>
      </c>
      <c r="Q268" s="41" t="str" cm="1">
        <f t="array" ref="Q268">IFERROR(INDEX($B$2:$B$1840,_xlfn.AGGREGATE(15,3,(($A$2:$A$1840=$N$3)/($A$2:$A$1840=$N$3)*ROW($A$2:$A$1840))-ROW($A$1), ROWS($M$3:M268))), "")</f>
        <v/>
      </c>
      <c r="S268" s="41" t="str" cm="1">
        <f t="array" ref="S268">IFERROR(INDEX($G$2:$G$1840,_xlfn.AGGREGATE(15,3,(($A$2:$A$1840=$N$3)/($A$2:$A$1840=$N$3)*ROW($A$2:$A$1840))-ROW($A$1), ROWS($M$3:M268))), "")</f>
        <v/>
      </c>
      <c r="T268" s="52" t="str">
        <f t="shared" si="4"/>
        <v/>
      </c>
    </row>
    <row r="269" spans="1:20" x14ac:dyDescent="0.45">
      <c r="A269" s="41" t="s">
        <v>2624</v>
      </c>
      <c r="B269" s="45" t="s">
        <v>2658</v>
      </c>
      <c r="C269" s="45" t="s">
        <v>2659</v>
      </c>
      <c r="D269" s="45"/>
      <c r="E269" s="41" t="s">
        <v>2144</v>
      </c>
      <c r="F269" s="41" t="s">
        <v>13</v>
      </c>
      <c r="G269" s="41">
        <v>556</v>
      </c>
      <c r="I269" s="65" t="s">
        <v>2081</v>
      </c>
      <c r="J269" s="41">
        <v>326</v>
      </c>
      <c r="K269" s="41">
        <v>521.6</v>
      </c>
      <c r="O269" s="53" t="str">
        <f>IFERROR((RANK(T269,$T$3:$T$191,0)+COUNTIF(T$3:T457, T269)-1), "")</f>
        <v/>
      </c>
      <c r="P269" s="51" t="str" cm="1">
        <f t="array" ref="P269">IFERROR(INDEX($C$2:$C$1840,_xlfn.AGGREGATE(15,3,(($A$2:$A$1840=$N$3)/($A$2:$A$1840=$N$3)*ROW($A$2:$A$1840))-ROW($A$1), ROWS($M$3:M269))), "")</f>
        <v/>
      </c>
      <c r="Q269" s="41" t="str" cm="1">
        <f t="array" ref="Q269">IFERROR(INDEX($B$2:$B$1840,_xlfn.AGGREGATE(15,3,(($A$2:$A$1840=$N$3)/($A$2:$A$1840=$N$3)*ROW($A$2:$A$1840))-ROW($A$1), ROWS($M$3:M269))), "")</f>
        <v/>
      </c>
      <c r="S269" s="41" t="str" cm="1">
        <f t="array" ref="S269">IFERROR(INDEX($G$2:$G$1840,_xlfn.AGGREGATE(15,3,(($A$2:$A$1840=$N$3)/($A$2:$A$1840=$N$3)*ROW($A$2:$A$1840))-ROW($A$1), ROWS($M$3:M269))), "")</f>
        <v/>
      </c>
      <c r="T269" s="52" t="str">
        <f t="shared" si="4"/>
        <v/>
      </c>
    </row>
    <row r="270" spans="1:20" x14ac:dyDescent="0.45">
      <c r="A270" s="41" t="s">
        <v>2624</v>
      </c>
      <c r="B270" s="45" t="s">
        <v>2660</v>
      </c>
      <c r="C270" s="45" t="s">
        <v>2661</v>
      </c>
      <c r="D270" s="45"/>
      <c r="E270" s="41" t="s">
        <v>2144</v>
      </c>
      <c r="F270" s="41" t="s">
        <v>13</v>
      </c>
      <c r="G270" s="41">
        <v>741</v>
      </c>
      <c r="I270" s="65" t="s">
        <v>2081</v>
      </c>
      <c r="J270" s="41">
        <v>426</v>
      </c>
      <c r="K270" s="41">
        <v>681.6</v>
      </c>
      <c r="O270" s="53" t="str">
        <f>IFERROR((RANK(T270,$T$3:$T$191,0)+COUNTIF(T$3:T458, T270)-1), "")</f>
        <v/>
      </c>
      <c r="P270" s="51" t="str" cm="1">
        <f t="array" ref="P270">IFERROR(INDEX($C$2:$C$1840,_xlfn.AGGREGATE(15,3,(($A$2:$A$1840=$N$3)/($A$2:$A$1840=$N$3)*ROW($A$2:$A$1840))-ROW($A$1), ROWS($M$3:M270))), "")</f>
        <v/>
      </c>
      <c r="Q270" s="41" t="str" cm="1">
        <f t="array" ref="Q270">IFERROR(INDEX($B$2:$B$1840,_xlfn.AGGREGATE(15,3,(($A$2:$A$1840=$N$3)/($A$2:$A$1840=$N$3)*ROW($A$2:$A$1840))-ROW($A$1), ROWS($M$3:M270))), "")</f>
        <v/>
      </c>
      <c r="S270" s="41" t="str" cm="1">
        <f t="array" ref="S270">IFERROR(INDEX($G$2:$G$1840,_xlfn.AGGREGATE(15,3,(($A$2:$A$1840=$N$3)/($A$2:$A$1840=$N$3)*ROW($A$2:$A$1840))-ROW($A$1), ROWS($M$3:M270))), "")</f>
        <v/>
      </c>
      <c r="T270" s="52" t="str">
        <f t="shared" si="4"/>
        <v/>
      </c>
    </row>
    <row r="271" spans="1:20" x14ac:dyDescent="0.45">
      <c r="A271" s="41" t="s">
        <v>2624</v>
      </c>
      <c r="B271" s="45" t="s">
        <v>2662</v>
      </c>
      <c r="C271" s="45" t="s">
        <v>2663</v>
      </c>
      <c r="D271" s="45"/>
      <c r="E271" s="41" t="s">
        <v>2084</v>
      </c>
      <c r="F271" s="41" t="s">
        <v>13</v>
      </c>
      <c r="G271" s="41">
        <v>3903</v>
      </c>
      <c r="I271" s="65" t="s">
        <v>2085</v>
      </c>
      <c r="J271" s="41">
        <v>2381</v>
      </c>
      <c r="K271" s="41">
        <v>3769.6000000000004</v>
      </c>
      <c r="O271" s="53" t="str">
        <f>IFERROR((RANK(T271,$T$3:$T$191,0)+COUNTIF(T$3:T459, T271)-1), "")</f>
        <v/>
      </c>
      <c r="P271" s="51" t="str" cm="1">
        <f t="array" ref="P271">IFERROR(INDEX($C$2:$C$1840,_xlfn.AGGREGATE(15,3,(($A$2:$A$1840=$N$3)/($A$2:$A$1840=$N$3)*ROW($A$2:$A$1840))-ROW($A$1), ROWS($M$3:M271))), "")</f>
        <v/>
      </c>
      <c r="Q271" s="41" t="str" cm="1">
        <f t="array" ref="Q271">IFERROR(INDEX($B$2:$B$1840,_xlfn.AGGREGATE(15,3,(($A$2:$A$1840=$N$3)/($A$2:$A$1840=$N$3)*ROW($A$2:$A$1840))-ROW($A$1), ROWS($M$3:M271))), "")</f>
        <v/>
      </c>
      <c r="S271" s="41" t="str" cm="1">
        <f t="array" ref="S271">IFERROR(INDEX($G$2:$G$1840,_xlfn.AGGREGATE(15,3,(($A$2:$A$1840=$N$3)/($A$2:$A$1840=$N$3)*ROW($A$2:$A$1840))-ROW($A$1), ROWS($M$3:M271))), "")</f>
        <v/>
      </c>
      <c r="T271" s="52" t="str">
        <f t="shared" si="4"/>
        <v/>
      </c>
    </row>
    <row r="272" spans="1:20" x14ac:dyDescent="0.45">
      <c r="A272" s="41" t="s">
        <v>2624</v>
      </c>
      <c r="B272" s="45" t="s">
        <v>2664</v>
      </c>
      <c r="C272" s="45" t="s">
        <v>2665</v>
      </c>
      <c r="D272" s="45"/>
      <c r="E272" s="41" t="s">
        <v>2084</v>
      </c>
      <c r="F272" s="41" t="s">
        <v>13</v>
      </c>
      <c r="G272" s="41">
        <v>103</v>
      </c>
      <c r="I272" s="65" t="s">
        <v>2085</v>
      </c>
      <c r="J272" s="41">
        <v>80</v>
      </c>
      <c r="K272" s="41">
        <v>102.4</v>
      </c>
      <c r="O272" s="53" t="str">
        <f>IFERROR((RANK(T272,$T$3:$T$191,0)+COUNTIF(T$3:T460, T272)-1), "")</f>
        <v/>
      </c>
      <c r="P272" s="51" t="str" cm="1">
        <f t="array" ref="P272">IFERROR(INDEX($C$2:$C$1840,_xlfn.AGGREGATE(15,3,(($A$2:$A$1840=$N$3)/($A$2:$A$1840=$N$3)*ROW($A$2:$A$1840))-ROW($A$1), ROWS($M$3:M272))), "")</f>
        <v/>
      </c>
      <c r="Q272" s="41" t="str" cm="1">
        <f t="array" ref="Q272">IFERROR(INDEX($B$2:$B$1840,_xlfn.AGGREGATE(15,3,(($A$2:$A$1840=$N$3)/($A$2:$A$1840=$N$3)*ROW($A$2:$A$1840))-ROW($A$1), ROWS($M$3:M272))), "")</f>
        <v/>
      </c>
      <c r="S272" s="41" t="str" cm="1">
        <f t="array" ref="S272">IFERROR(INDEX($G$2:$G$1840,_xlfn.AGGREGATE(15,3,(($A$2:$A$1840=$N$3)/($A$2:$A$1840=$N$3)*ROW($A$2:$A$1840))-ROW($A$1), ROWS($M$3:M272))), "")</f>
        <v/>
      </c>
      <c r="T272" s="52" t="str">
        <f t="shared" si="4"/>
        <v/>
      </c>
    </row>
    <row r="273" spans="1:20" x14ac:dyDescent="0.45">
      <c r="A273" s="41" t="s">
        <v>2624</v>
      </c>
      <c r="B273" s="45" t="s">
        <v>2666</v>
      </c>
      <c r="C273" s="45" t="s">
        <v>2667</v>
      </c>
      <c r="D273" s="45"/>
      <c r="E273" s="41" t="s">
        <v>2084</v>
      </c>
      <c r="F273" s="41" t="s">
        <v>13</v>
      </c>
      <c r="G273" s="41">
        <v>284</v>
      </c>
      <c r="I273" s="65" t="s">
        <v>2085</v>
      </c>
      <c r="J273" s="41">
        <v>196</v>
      </c>
      <c r="K273" s="41">
        <v>313.60000000000002</v>
      </c>
      <c r="O273" s="53" t="str">
        <f>IFERROR((RANK(T273,$T$3:$T$191,0)+COUNTIF(T$3:T461, T273)-1), "")</f>
        <v/>
      </c>
      <c r="P273" s="51" t="str" cm="1">
        <f t="array" ref="P273">IFERROR(INDEX($C$2:$C$1840,_xlfn.AGGREGATE(15,3,(($A$2:$A$1840=$N$3)/($A$2:$A$1840=$N$3)*ROW($A$2:$A$1840))-ROW($A$1), ROWS($M$3:M273))), "")</f>
        <v/>
      </c>
      <c r="Q273" s="41" t="str" cm="1">
        <f t="array" ref="Q273">IFERROR(INDEX($B$2:$B$1840,_xlfn.AGGREGATE(15,3,(($A$2:$A$1840=$N$3)/($A$2:$A$1840=$N$3)*ROW($A$2:$A$1840))-ROW($A$1), ROWS($M$3:M273))), "")</f>
        <v/>
      </c>
      <c r="S273" s="41" t="str" cm="1">
        <f t="array" ref="S273">IFERROR(INDEX($G$2:$G$1840,_xlfn.AGGREGATE(15,3,(($A$2:$A$1840=$N$3)/($A$2:$A$1840=$N$3)*ROW($A$2:$A$1840))-ROW($A$1), ROWS($M$3:M273))), "")</f>
        <v/>
      </c>
      <c r="T273" s="52" t="str">
        <f t="shared" si="4"/>
        <v/>
      </c>
    </row>
    <row r="274" spans="1:20" x14ac:dyDescent="0.45">
      <c r="A274" s="41" t="s">
        <v>2668</v>
      </c>
      <c r="B274" s="45" t="s">
        <v>2669</v>
      </c>
      <c r="C274" s="45" t="s">
        <v>2670</v>
      </c>
      <c r="D274" s="45"/>
      <c r="E274" s="41" t="s">
        <v>2124</v>
      </c>
      <c r="F274" s="41" t="s">
        <v>9</v>
      </c>
      <c r="G274" s="41">
        <v>264</v>
      </c>
      <c r="I274" s="65" t="s">
        <v>2075</v>
      </c>
      <c r="J274" s="41">
        <v>87</v>
      </c>
      <c r="K274" s="41">
        <v>134.4</v>
      </c>
      <c r="O274" s="53" t="str">
        <f>IFERROR((RANK(T274,$T$3:$T$191,0)+COUNTIF(T$3:T462, T274)-1), "")</f>
        <v/>
      </c>
      <c r="P274" s="51" t="str" cm="1">
        <f t="array" ref="P274">IFERROR(INDEX($C$2:$C$1840,_xlfn.AGGREGATE(15,3,(($A$2:$A$1840=$N$3)/($A$2:$A$1840=$N$3)*ROW($A$2:$A$1840))-ROW($A$1), ROWS($M$3:M274))), "")</f>
        <v/>
      </c>
      <c r="Q274" s="41" t="str" cm="1">
        <f t="array" ref="Q274">IFERROR(INDEX($B$2:$B$1840,_xlfn.AGGREGATE(15,3,(($A$2:$A$1840=$N$3)/($A$2:$A$1840=$N$3)*ROW($A$2:$A$1840))-ROW($A$1), ROWS($M$3:M274))), "")</f>
        <v/>
      </c>
      <c r="S274" s="41" t="str" cm="1">
        <f t="array" ref="S274">IFERROR(INDEX($G$2:$G$1840,_xlfn.AGGREGATE(15,3,(($A$2:$A$1840=$N$3)/($A$2:$A$1840=$N$3)*ROW($A$2:$A$1840))-ROW($A$1), ROWS($M$3:M274))), "")</f>
        <v/>
      </c>
      <c r="T274" s="52" t="str">
        <f t="shared" si="4"/>
        <v/>
      </c>
    </row>
    <row r="275" spans="1:20" x14ac:dyDescent="0.45">
      <c r="A275" s="41" t="s">
        <v>2671</v>
      </c>
      <c r="B275" s="45" t="s">
        <v>2672</v>
      </c>
      <c r="C275" s="45" t="s">
        <v>2673</v>
      </c>
      <c r="D275" s="45"/>
      <c r="E275" s="41" t="s">
        <v>2070</v>
      </c>
      <c r="F275" s="41" t="s">
        <v>13</v>
      </c>
      <c r="G275" s="41">
        <v>36</v>
      </c>
      <c r="I275" s="65" t="s">
        <v>2071</v>
      </c>
      <c r="J275" s="41">
        <v>2</v>
      </c>
      <c r="K275" s="41">
        <v>0</v>
      </c>
      <c r="O275" s="53" t="str">
        <f>IFERROR((RANK(T275,$T$3:$T$191,0)+COUNTIF(T$3:T463, T275)-1), "")</f>
        <v/>
      </c>
      <c r="P275" s="51" t="str" cm="1">
        <f t="array" ref="P275">IFERROR(INDEX($C$2:$C$1840,_xlfn.AGGREGATE(15,3,(($A$2:$A$1840=$N$3)/($A$2:$A$1840=$N$3)*ROW($A$2:$A$1840))-ROW($A$1), ROWS($M$3:M275))), "")</f>
        <v/>
      </c>
      <c r="Q275" s="41" t="str" cm="1">
        <f t="array" ref="Q275">IFERROR(INDEX($B$2:$B$1840,_xlfn.AGGREGATE(15,3,(($A$2:$A$1840=$N$3)/($A$2:$A$1840=$N$3)*ROW($A$2:$A$1840))-ROW($A$1), ROWS($M$3:M275))), "")</f>
        <v/>
      </c>
      <c r="S275" s="41" t="str" cm="1">
        <f t="array" ref="S275">IFERROR(INDEX($G$2:$G$1840,_xlfn.AGGREGATE(15,3,(($A$2:$A$1840=$N$3)/($A$2:$A$1840=$N$3)*ROW($A$2:$A$1840))-ROW($A$1), ROWS($M$3:M275))), "")</f>
        <v/>
      </c>
      <c r="T275" s="52" t="str">
        <f t="shared" si="4"/>
        <v/>
      </c>
    </row>
    <row r="276" spans="1:20" x14ac:dyDescent="0.45">
      <c r="A276" s="41" t="s">
        <v>2671</v>
      </c>
      <c r="B276" s="45" t="s">
        <v>2674</v>
      </c>
      <c r="C276" s="45" t="s">
        <v>2675</v>
      </c>
      <c r="D276" s="45"/>
      <c r="E276" s="41" t="s">
        <v>2070</v>
      </c>
      <c r="F276" s="41" t="s">
        <v>13</v>
      </c>
      <c r="G276" s="41">
        <v>38</v>
      </c>
      <c r="I276" s="65" t="s">
        <v>2071</v>
      </c>
      <c r="J276" s="41">
        <v>5</v>
      </c>
      <c r="K276" s="41">
        <v>0</v>
      </c>
      <c r="O276" s="53" t="str">
        <f>IFERROR((RANK(T276,$T$3:$T$191,0)+COUNTIF(T$3:T464, T276)-1), "")</f>
        <v/>
      </c>
      <c r="P276" s="51" t="str" cm="1">
        <f t="array" ref="P276">IFERROR(INDEX($C$2:$C$1840,_xlfn.AGGREGATE(15,3,(($A$2:$A$1840=$N$3)/($A$2:$A$1840=$N$3)*ROW($A$2:$A$1840))-ROW($A$1), ROWS($M$3:M276))), "")</f>
        <v/>
      </c>
      <c r="Q276" s="41" t="str" cm="1">
        <f t="array" ref="Q276">IFERROR(INDEX($B$2:$B$1840,_xlfn.AGGREGATE(15,3,(($A$2:$A$1840=$N$3)/($A$2:$A$1840=$N$3)*ROW($A$2:$A$1840))-ROW($A$1), ROWS($M$3:M276))), "")</f>
        <v/>
      </c>
      <c r="S276" s="41" t="str" cm="1">
        <f t="array" ref="S276">IFERROR(INDEX($G$2:$G$1840,_xlfn.AGGREGATE(15,3,(($A$2:$A$1840=$N$3)/($A$2:$A$1840=$N$3)*ROW($A$2:$A$1840))-ROW($A$1), ROWS($M$3:M276))), "")</f>
        <v/>
      </c>
      <c r="T276" s="52" t="str">
        <f t="shared" si="4"/>
        <v/>
      </c>
    </row>
    <row r="277" spans="1:20" x14ac:dyDescent="0.45">
      <c r="A277" s="41" t="s">
        <v>2671</v>
      </c>
      <c r="B277" s="45" t="s">
        <v>2676</v>
      </c>
      <c r="C277" s="45" t="s">
        <v>2677</v>
      </c>
      <c r="D277" s="45"/>
      <c r="E277" s="41" t="s">
        <v>2070</v>
      </c>
      <c r="F277" s="41" t="s">
        <v>13</v>
      </c>
      <c r="G277" s="41">
        <v>38</v>
      </c>
      <c r="I277" s="65" t="s">
        <v>2071</v>
      </c>
      <c r="J277" s="41">
        <v>4</v>
      </c>
      <c r="K277" s="41">
        <v>0</v>
      </c>
      <c r="O277" s="53" t="str">
        <f>IFERROR((RANK(T277,$T$3:$T$191,0)+COUNTIF(T$3:T465, T277)-1), "")</f>
        <v/>
      </c>
      <c r="P277" s="51" t="str" cm="1">
        <f t="array" ref="P277">IFERROR(INDEX($C$2:$C$1840,_xlfn.AGGREGATE(15,3,(($A$2:$A$1840=$N$3)/($A$2:$A$1840=$N$3)*ROW($A$2:$A$1840))-ROW($A$1), ROWS($M$3:M277))), "")</f>
        <v/>
      </c>
      <c r="Q277" s="41" t="str" cm="1">
        <f t="array" ref="Q277">IFERROR(INDEX($B$2:$B$1840,_xlfn.AGGREGATE(15,3,(($A$2:$A$1840=$N$3)/($A$2:$A$1840=$N$3)*ROW($A$2:$A$1840))-ROW($A$1), ROWS($M$3:M277))), "")</f>
        <v/>
      </c>
      <c r="S277" s="41" t="str" cm="1">
        <f t="array" ref="S277">IFERROR(INDEX($G$2:$G$1840,_xlfn.AGGREGATE(15,3,(($A$2:$A$1840=$N$3)/($A$2:$A$1840=$N$3)*ROW($A$2:$A$1840))-ROW($A$1), ROWS($M$3:M277))), "")</f>
        <v/>
      </c>
      <c r="T277" s="52" t="str">
        <f t="shared" si="4"/>
        <v/>
      </c>
    </row>
    <row r="278" spans="1:20" x14ac:dyDescent="0.45">
      <c r="A278" s="41" t="s">
        <v>2671</v>
      </c>
      <c r="B278" s="45" t="s">
        <v>2678</v>
      </c>
      <c r="C278" s="45" t="s">
        <v>2679</v>
      </c>
      <c r="D278" s="45"/>
      <c r="E278" s="41" t="s">
        <v>6159</v>
      </c>
      <c r="F278" s="41" t="s">
        <v>13</v>
      </c>
      <c r="G278" s="41">
        <v>623</v>
      </c>
      <c r="I278" s="65" t="s">
        <v>2284</v>
      </c>
      <c r="J278" s="41">
        <v>50</v>
      </c>
      <c r="K278" s="41">
        <v>80</v>
      </c>
      <c r="O278" s="53" t="str">
        <f>IFERROR((RANK(T278,$T$3:$T$191,0)+COUNTIF(T$3:T466, T278)-1), "")</f>
        <v/>
      </c>
      <c r="P278" s="51" t="str" cm="1">
        <f t="array" ref="P278">IFERROR(INDEX($C$2:$C$1840,_xlfn.AGGREGATE(15,3,(($A$2:$A$1840=$N$3)/($A$2:$A$1840=$N$3)*ROW($A$2:$A$1840))-ROW($A$1), ROWS($M$3:M278))), "")</f>
        <v/>
      </c>
      <c r="Q278" s="41" t="str" cm="1">
        <f t="array" ref="Q278">IFERROR(INDEX($B$2:$B$1840,_xlfn.AGGREGATE(15,3,(($A$2:$A$1840=$N$3)/($A$2:$A$1840=$N$3)*ROW($A$2:$A$1840))-ROW($A$1), ROWS($M$3:M278))), "")</f>
        <v/>
      </c>
      <c r="S278" s="41" t="str" cm="1">
        <f t="array" ref="S278">IFERROR(INDEX($G$2:$G$1840,_xlfn.AGGREGATE(15,3,(($A$2:$A$1840=$N$3)/($A$2:$A$1840=$N$3)*ROW($A$2:$A$1840))-ROW($A$1), ROWS($M$3:M278))), "")</f>
        <v/>
      </c>
      <c r="T278" s="52" t="str">
        <f t="shared" si="4"/>
        <v/>
      </c>
    </row>
    <row r="279" spans="1:20" x14ac:dyDescent="0.45">
      <c r="A279" s="41" t="s">
        <v>2671</v>
      </c>
      <c r="B279" s="45" t="s">
        <v>6163</v>
      </c>
      <c r="C279" s="45" t="s">
        <v>2680</v>
      </c>
      <c r="D279" s="45"/>
      <c r="E279" s="41" t="s">
        <v>2359</v>
      </c>
      <c r="F279" s="41" t="s">
        <v>9</v>
      </c>
      <c r="G279" s="41">
        <v>802</v>
      </c>
      <c r="I279" s="65" t="s">
        <v>2284</v>
      </c>
      <c r="J279" s="41">
        <v>127</v>
      </c>
      <c r="K279" s="41">
        <v>201.60000000000002</v>
      </c>
      <c r="O279" s="53" t="str">
        <f>IFERROR((RANK(T279,$T$3:$T$191,0)+COUNTIF(T$3:T467, T279)-1), "")</f>
        <v/>
      </c>
      <c r="P279" s="51" t="str" cm="1">
        <f t="array" ref="P279">IFERROR(INDEX($C$2:$C$1840,_xlfn.AGGREGATE(15,3,(($A$2:$A$1840=$N$3)/($A$2:$A$1840=$N$3)*ROW($A$2:$A$1840))-ROW($A$1), ROWS($M$3:M279))), "")</f>
        <v/>
      </c>
      <c r="Q279" s="41" t="str" cm="1">
        <f t="array" ref="Q279">IFERROR(INDEX($B$2:$B$1840,_xlfn.AGGREGATE(15,3,(($A$2:$A$1840=$N$3)/($A$2:$A$1840=$N$3)*ROW($A$2:$A$1840))-ROW($A$1), ROWS($M$3:M279))), "")</f>
        <v/>
      </c>
      <c r="S279" s="41" t="str" cm="1">
        <f t="array" ref="S279">IFERROR(INDEX($G$2:$G$1840,_xlfn.AGGREGATE(15,3,(($A$2:$A$1840=$N$3)/($A$2:$A$1840=$N$3)*ROW($A$2:$A$1840))-ROW($A$1), ROWS($M$3:M279))), "")</f>
        <v/>
      </c>
      <c r="T279" s="52" t="str">
        <f t="shared" si="4"/>
        <v/>
      </c>
    </row>
    <row r="280" spans="1:20" x14ac:dyDescent="0.45">
      <c r="A280" s="41" t="s">
        <v>2671</v>
      </c>
      <c r="B280" s="45" t="s">
        <v>2681</v>
      </c>
      <c r="C280" s="45" t="s">
        <v>2682</v>
      </c>
      <c r="D280" s="45"/>
      <c r="E280" s="41" t="s">
        <v>6159</v>
      </c>
      <c r="F280" s="41" t="s">
        <v>13</v>
      </c>
      <c r="G280" s="41">
        <v>475</v>
      </c>
      <c r="I280" s="65" t="s">
        <v>2284</v>
      </c>
      <c r="J280" s="41">
        <v>29</v>
      </c>
      <c r="K280" s="41">
        <v>46.400000000000006</v>
      </c>
      <c r="O280" s="53" t="str">
        <f>IFERROR((RANK(T280,$T$3:$T$191,0)+COUNTIF(T$3:T468, T280)-1), "")</f>
        <v/>
      </c>
      <c r="P280" s="51" t="str" cm="1">
        <f t="array" ref="P280">IFERROR(INDEX($C$2:$C$1840,_xlfn.AGGREGATE(15,3,(($A$2:$A$1840=$N$3)/($A$2:$A$1840=$N$3)*ROW($A$2:$A$1840))-ROW($A$1), ROWS($M$3:M280))), "")</f>
        <v/>
      </c>
      <c r="Q280" s="41" t="str" cm="1">
        <f t="array" ref="Q280">IFERROR(INDEX($B$2:$B$1840,_xlfn.AGGREGATE(15,3,(($A$2:$A$1840=$N$3)/($A$2:$A$1840=$N$3)*ROW($A$2:$A$1840))-ROW($A$1), ROWS($M$3:M280))), "")</f>
        <v/>
      </c>
      <c r="S280" s="41" t="str" cm="1">
        <f t="array" ref="S280">IFERROR(INDEX($G$2:$G$1840,_xlfn.AGGREGATE(15,3,(($A$2:$A$1840=$N$3)/($A$2:$A$1840=$N$3)*ROW($A$2:$A$1840))-ROW($A$1), ROWS($M$3:M280))), "")</f>
        <v/>
      </c>
      <c r="T280" s="52" t="str">
        <f t="shared" si="4"/>
        <v/>
      </c>
    </row>
    <row r="281" spans="1:20" x14ac:dyDescent="0.45">
      <c r="A281" s="41" t="s">
        <v>2671</v>
      </c>
      <c r="B281" s="45" t="s">
        <v>2683</v>
      </c>
      <c r="C281" s="45" t="s">
        <v>2684</v>
      </c>
      <c r="D281" s="45"/>
      <c r="E281" s="41" t="s">
        <v>2359</v>
      </c>
      <c r="F281" s="41" t="s">
        <v>13</v>
      </c>
      <c r="G281" s="41">
        <v>478</v>
      </c>
      <c r="I281" s="65" t="s">
        <v>2284</v>
      </c>
      <c r="J281" s="41">
        <v>28</v>
      </c>
      <c r="K281" s="41">
        <v>44.800000000000004</v>
      </c>
      <c r="O281" s="53" t="str">
        <f>IFERROR((RANK(T281,$T$3:$T$191,0)+COUNTIF(T$3:T469, T281)-1), "")</f>
        <v/>
      </c>
      <c r="P281" s="51" t="str" cm="1">
        <f t="array" ref="P281">IFERROR(INDEX($C$2:$C$1840,_xlfn.AGGREGATE(15,3,(($A$2:$A$1840=$N$3)/($A$2:$A$1840=$N$3)*ROW($A$2:$A$1840))-ROW($A$1), ROWS($M$3:M281))), "")</f>
        <v/>
      </c>
      <c r="Q281" s="41" t="str" cm="1">
        <f t="array" ref="Q281">IFERROR(INDEX($B$2:$B$1840,_xlfn.AGGREGATE(15,3,(($A$2:$A$1840=$N$3)/($A$2:$A$1840=$N$3)*ROW($A$2:$A$1840))-ROW($A$1), ROWS($M$3:M281))), "")</f>
        <v/>
      </c>
      <c r="S281" s="41" t="str" cm="1">
        <f t="array" ref="S281">IFERROR(INDEX($G$2:$G$1840,_xlfn.AGGREGATE(15,3,(($A$2:$A$1840=$N$3)/($A$2:$A$1840=$N$3)*ROW($A$2:$A$1840))-ROW($A$1), ROWS($M$3:M281))), "")</f>
        <v/>
      </c>
      <c r="T281" s="52" t="str">
        <f t="shared" si="4"/>
        <v/>
      </c>
    </row>
    <row r="282" spans="1:20" x14ac:dyDescent="0.45">
      <c r="A282" s="41" t="s">
        <v>2671</v>
      </c>
      <c r="B282" s="45" t="s">
        <v>547</v>
      </c>
      <c r="C282" s="45" t="s">
        <v>2685</v>
      </c>
      <c r="D282" s="45"/>
      <c r="E282" s="41" t="s">
        <v>6159</v>
      </c>
      <c r="F282" s="41" t="s">
        <v>13</v>
      </c>
      <c r="G282" s="41">
        <v>577</v>
      </c>
      <c r="I282" s="65" t="s">
        <v>2284</v>
      </c>
      <c r="J282" s="41">
        <v>64</v>
      </c>
      <c r="K282" s="41">
        <v>102.4</v>
      </c>
      <c r="O282" s="53" t="str">
        <f>IFERROR((RANK(T282,$T$3:$T$191,0)+COUNTIF(T$3:T470, T282)-1), "")</f>
        <v/>
      </c>
      <c r="P282" s="51" t="str" cm="1">
        <f t="array" ref="P282">IFERROR(INDEX($C$2:$C$1840,_xlfn.AGGREGATE(15,3,(($A$2:$A$1840=$N$3)/($A$2:$A$1840=$N$3)*ROW($A$2:$A$1840))-ROW($A$1), ROWS($M$3:M282))), "")</f>
        <v/>
      </c>
      <c r="Q282" s="41" t="str" cm="1">
        <f t="array" ref="Q282">IFERROR(INDEX($B$2:$B$1840,_xlfn.AGGREGATE(15,3,(($A$2:$A$1840=$N$3)/($A$2:$A$1840=$N$3)*ROW($A$2:$A$1840))-ROW($A$1), ROWS($M$3:M282))), "")</f>
        <v/>
      </c>
      <c r="S282" s="41" t="str" cm="1">
        <f t="array" ref="S282">IFERROR(INDEX($G$2:$G$1840,_xlfn.AGGREGATE(15,3,(($A$2:$A$1840=$N$3)/($A$2:$A$1840=$N$3)*ROW($A$2:$A$1840))-ROW($A$1), ROWS($M$3:M282))), "")</f>
        <v/>
      </c>
      <c r="T282" s="52" t="str">
        <f t="shared" si="4"/>
        <v/>
      </c>
    </row>
    <row r="283" spans="1:20" x14ac:dyDescent="0.45">
      <c r="A283" s="41" t="s">
        <v>2671</v>
      </c>
      <c r="B283" s="45" t="s">
        <v>2686</v>
      </c>
      <c r="C283" s="45" t="s">
        <v>2687</v>
      </c>
      <c r="D283" s="45"/>
      <c r="E283" s="41" t="s">
        <v>6159</v>
      </c>
      <c r="F283" s="41" t="s">
        <v>9</v>
      </c>
      <c r="G283" s="41">
        <v>504</v>
      </c>
      <c r="I283" s="65" t="s">
        <v>2284</v>
      </c>
      <c r="J283" s="41">
        <v>79</v>
      </c>
      <c r="K283" s="41">
        <v>126.4</v>
      </c>
      <c r="O283" s="53" t="str">
        <f>IFERROR((RANK(T283,$T$3:$T$191,0)+COUNTIF(T$3:T471, T283)-1), "")</f>
        <v/>
      </c>
      <c r="P283" s="51" t="str" cm="1">
        <f t="array" ref="P283">IFERROR(INDEX($C$2:$C$1840,_xlfn.AGGREGATE(15,3,(($A$2:$A$1840=$N$3)/($A$2:$A$1840=$N$3)*ROW($A$2:$A$1840))-ROW($A$1), ROWS($M$3:M283))), "")</f>
        <v/>
      </c>
      <c r="Q283" s="41" t="str" cm="1">
        <f t="array" ref="Q283">IFERROR(INDEX($B$2:$B$1840,_xlfn.AGGREGATE(15,3,(($A$2:$A$1840=$N$3)/($A$2:$A$1840=$N$3)*ROW($A$2:$A$1840))-ROW($A$1), ROWS($M$3:M283))), "")</f>
        <v/>
      </c>
      <c r="S283" s="41" t="str" cm="1">
        <f t="array" ref="S283">IFERROR(INDEX($G$2:$G$1840,_xlfn.AGGREGATE(15,3,(($A$2:$A$1840=$N$3)/($A$2:$A$1840=$N$3)*ROW($A$2:$A$1840))-ROW($A$1), ROWS($M$3:M283))), "")</f>
        <v/>
      </c>
      <c r="T283" s="52" t="str">
        <f t="shared" si="4"/>
        <v/>
      </c>
    </row>
    <row r="284" spans="1:20" x14ac:dyDescent="0.45">
      <c r="A284" s="41" t="s">
        <v>2671</v>
      </c>
      <c r="B284" s="45" t="s">
        <v>2688</v>
      </c>
      <c r="C284" s="45" t="s">
        <v>2689</v>
      </c>
      <c r="D284" s="45"/>
      <c r="E284" s="41" t="s">
        <v>6159</v>
      </c>
      <c r="F284" s="41" t="s">
        <v>13</v>
      </c>
      <c r="G284" s="41">
        <v>683</v>
      </c>
      <c r="I284" s="65" t="s">
        <v>2284</v>
      </c>
      <c r="J284" s="41">
        <v>68</v>
      </c>
      <c r="K284" s="41">
        <v>108.80000000000001</v>
      </c>
      <c r="O284" s="53" t="str">
        <f>IFERROR((RANK(T284,$T$3:$T$191,0)+COUNTIF(T$3:T472, T284)-1), "")</f>
        <v/>
      </c>
      <c r="P284" s="51" t="str" cm="1">
        <f t="array" ref="P284">IFERROR(INDEX($C$2:$C$1840,_xlfn.AGGREGATE(15,3,(($A$2:$A$1840=$N$3)/($A$2:$A$1840=$N$3)*ROW($A$2:$A$1840))-ROW($A$1), ROWS($M$3:M284))), "")</f>
        <v/>
      </c>
      <c r="Q284" s="41" t="str" cm="1">
        <f t="array" ref="Q284">IFERROR(INDEX($B$2:$B$1840,_xlfn.AGGREGATE(15,3,(($A$2:$A$1840=$N$3)/($A$2:$A$1840=$N$3)*ROW($A$2:$A$1840))-ROW($A$1), ROWS($M$3:M284))), "")</f>
        <v/>
      </c>
      <c r="S284" s="41" t="str" cm="1">
        <f t="array" ref="S284">IFERROR(INDEX($G$2:$G$1840,_xlfn.AGGREGATE(15,3,(($A$2:$A$1840=$N$3)/($A$2:$A$1840=$N$3)*ROW($A$2:$A$1840))-ROW($A$1), ROWS($M$3:M284))), "")</f>
        <v/>
      </c>
      <c r="T284" s="52" t="str">
        <f t="shared" si="4"/>
        <v/>
      </c>
    </row>
    <row r="285" spans="1:20" x14ac:dyDescent="0.45">
      <c r="A285" s="41" t="s">
        <v>2671</v>
      </c>
      <c r="B285" s="45" t="s">
        <v>2690</v>
      </c>
      <c r="C285" s="45" t="s">
        <v>2691</v>
      </c>
      <c r="D285" s="45"/>
      <c r="E285" s="41" t="s">
        <v>2359</v>
      </c>
      <c r="F285" s="41" t="s">
        <v>13</v>
      </c>
      <c r="G285" s="41">
        <v>495</v>
      </c>
      <c r="I285" s="65" t="s">
        <v>2284</v>
      </c>
      <c r="J285" s="41">
        <v>49</v>
      </c>
      <c r="K285" s="41">
        <v>76.800000000000011</v>
      </c>
      <c r="O285" s="53" t="str">
        <f>IFERROR((RANK(T285,$T$3:$T$191,0)+COUNTIF(T$3:T473, T285)-1), "")</f>
        <v/>
      </c>
      <c r="P285" s="51" t="str" cm="1">
        <f t="array" ref="P285">IFERROR(INDEX($C$2:$C$1840,_xlfn.AGGREGATE(15,3,(($A$2:$A$1840=$N$3)/($A$2:$A$1840=$N$3)*ROW($A$2:$A$1840))-ROW($A$1), ROWS($M$3:M285))), "")</f>
        <v/>
      </c>
      <c r="Q285" s="41" t="str" cm="1">
        <f t="array" ref="Q285">IFERROR(INDEX($B$2:$B$1840,_xlfn.AGGREGATE(15,3,(($A$2:$A$1840=$N$3)/($A$2:$A$1840=$N$3)*ROW($A$2:$A$1840))-ROW($A$1), ROWS($M$3:M285))), "")</f>
        <v/>
      </c>
      <c r="S285" s="41" t="str" cm="1">
        <f t="array" ref="S285">IFERROR(INDEX($G$2:$G$1840,_xlfn.AGGREGATE(15,3,(($A$2:$A$1840=$N$3)/($A$2:$A$1840=$N$3)*ROW($A$2:$A$1840))-ROW($A$1), ROWS($M$3:M285))), "")</f>
        <v/>
      </c>
      <c r="T285" s="52" t="str">
        <f t="shared" si="4"/>
        <v/>
      </c>
    </row>
    <row r="286" spans="1:20" x14ac:dyDescent="0.45">
      <c r="A286" s="41" t="s">
        <v>2671</v>
      </c>
      <c r="B286" s="45" t="s">
        <v>2692</v>
      </c>
      <c r="C286" s="45" t="s">
        <v>2693</v>
      </c>
      <c r="D286" s="45"/>
      <c r="E286" s="41" t="s">
        <v>2070</v>
      </c>
      <c r="F286" s="41" t="s">
        <v>13</v>
      </c>
      <c r="G286" s="41">
        <v>36</v>
      </c>
      <c r="I286" s="65" t="s">
        <v>2071</v>
      </c>
      <c r="J286" s="41">
        <v>11</v>
      </c>
      <c r="K286" s="41">
        <v>0</v>
      </c>
      <c r="O286" s="53" t="str">
        <f>IFERROR((RANK(T286,$T$3:$T$191,0)+COUNTIF(T$3:T474, T286)-1), "")</f>
        <v/>
      </c>
      <c r="P286" s="51" t="str" cm="1">
        <f t="array" ref="P286">IFERROR(INDEX($C$2:$C$1840,_xlfn.AGGREGATE(15,3,(($A$2:$A$1840=$N$3)/($A$2:$A$1840=$N$3)*ROW($A$2:$A$1840))-ROW($A$1), ROWS($M$3:M286))), "")</f>
        <v/>
      </c>
      <c r="Q286" s="41" t="str" cm="1">
        <f t="array" ref="Q286">IFERROR(INDEX($B$2:$B$1840,_xlfn.AGGREGATE(15,3,(($A$2:$A$1840=$N$3)/($A$2:$A$1840=$N$3)*ROW($A$2:$A$1840))-ROW($A$1), ROWS($M$3:M286))), "")</f>
        <v/>
      </c>
      <c r="S286" s="41" t="str" cm="1">
        <f t="array" ref="S286">IFERROR(INDEX($G$2:$G$1840,_xlfn.AGGREGATE(15,3,(($A$2:$A$1840=$N$3)/($A$2:$A$1840=$N$3)*ROW($A$2:$A$1840))-ROW($A$1), ROWS($M$3:M286))), "")</f>
        <v/>
      </c>
      <c r="T286" s="52" t="str">
        <f t="shared" si="4"/>
        <v/>
      </c>
    </row>
    <row r="287" spans="1:20" x14ac:dyDescent="0.45">
      <c r="A287" s="41" t="s">
        <v>2671</v>
      </c>
      <c r="B287" s="45" t="s">
        <v>2694</v>
      </c>
      <c r="C287" s="45" t="s">
        <v>2695</v>
      </c>
      <c r="D287" s="45"/>
      <c r="E287" s="41" t="s">
        <v>2084</v>
      </c>
      <c r="F287" s="41" t="s">
        <v>13</v>
      </c>
      <c r="G287" s="41">
        <v>2026</v>
      </c>
      <c r="I287" s="65" t="s">
        <v>2085</v>
      </c>
      <c r="J287" s="41">
        <v>270</v>
      </c>
      <c r="K287" s="41">
        <v>419.20000000000005</v>
      </c>
      <c r="O287" s="53" t="str">
        <f>IFERROR((RANK(T287,$T$3:$T$191,0)+COUNTIF(T$3:T475, T287)-1), "")</f>
        <v/>
      </c>
      <c r="P287" s="51" t="str" cm="1">
        <f t="array" ref="P287">IFERROR(INDEX($C$2:$C$1840,_xlfn.AGGREGATE(15,3,(($A$2:$A$1840=$N$3)/($A$2:$A$1840=$N$3)*ROW($A$2:$A$1840))-ROW($A$1), ROWS($M$3:M287))), "")</f>
        <v/>
      </c>
      <c r="Q287" s="41" t="str" cm="1">
        <f t="array" ref="Q287">IFERROR(INDEX($B$2:$B$1840,_xlfn.AGGREGATE(15,3,(($A$2:$A$1840=$N$3)/($A$2:$A$1840=$N$3)*ROW($A$2:$A$1840))-ROW($A$1), ROWS($M$3:M287))), "")</f>
        <v/>
      </c>
      <c r="S287" s="41" t="str" cm="1">
        <f t="array" ref="S287">IFERROR(INDEX($G$2:$G$1840,_xlfn.AGGREGATE(15,3,(($A$2:$A$1840=$N$3)/($A$2:$A$1840=$N$3)*ROW($A$2:$A$1840))-ROW($A$1), ROWS($M$3:M287))), "")</f>
        <v/>
      </c>
      <c r="T287" s="52" t="str">
        <f t="shared" si="4"/>
        <v/>
      </c>
    </row>
    <row r="288" spans="1:20" x14ac:dyDescent="0.45">
      <c r="A288" s="41" t="s">
        <v>2696</v>
      </c>
      <c r="B288" s="45" t="s">
        <v>2697</v>
      </c>
      <c r="C288" s="45" t="s">
        <v>2698</v>
      </c>
      <c r="D288" s="45"/>
      <c r="E288" s="41" t="s">
        <v>6155</v>
      </c>
      <c r="F288" s="41" t="s">
        <v>13</v>
      </c>
      <c r="G288" s="41">
        <v>447</v>
      </c>
      <c r="I288" s="65" t="s">
        <v>2075</v>
      </c>
      <c r="J288" s="41">
        <v>79</v>
      </c>
      <c r="K288" s="41">
        <v>126.4</v>
      </c>
      <c r="O288" s="53" t="str">
        <f>IFERROR((RANK(T288,$T$3:$T$191,0)+COUNTIF(T$3:T476, T288)-1), "")</f>
        <v/>
      </c>
      <c r="P288" s="51" t="str" cm="1">
        <f t="array" ref="P288">IFERROR(INDEX($C$2:$C$1840,_xlfn.AGGREGATE(15,3,(($A$2:$A$1840=$N$3)/($A$2:$A$1840=$N$3)*ROW($A$2:$A$1840))-ROW($A$1), ROWS($M$3:M288))), "")</f>
        <v/>
      </c>
      <c r="Q288" s="41" t="str" cm="1">
        <f t="array" ref="Q288">IFERROR(INDEX($B$2:$B$1840,_xlfn.AGGREGATE(15,3,(($A$2:$A$1840=$N$3)/($A$2:$A$1840=$N$3)*ROW($A$2:$A$1840))-ROW($A$1), ROWS($M$3:M288))), "")</f>
        <v/>
      </c>
      <c r="S288" s="41" t="str" cm="1">
        <f t="array" ref="S288">IFERROR(INDEX($G$2:$G$1840,_xlfn.AGGREGATE(15,3,(($A$2:$A$1840=$N$3)/($A$2:$A$1840=$N$3)*ROW($A$2:$A$1840))-ROW($A$1), ROWS($M$3:M288))), "")</f>
        <v/>
      </c>
      <c r="T288" s="52" t="str">
        <f t="shared" si="4"/>
        <v/>
      </c>
    </row>
    <row r="289" spans="1:20" x14ac:dyDescent="0.45">
      <c r="A289" s="41" t="s">
        <v>2696</v>
      </c>
      <c r="B289" s="45" t="s">
        <v>2699</v>
      </c>
      <c r="C289" s="45" t="s">
        <v>2700</v>
      </c>
      <c r="D289" s="45"/>
      <c r="E289" s="41" t="s">
        <v>6155</v>
      </c>
      <c r="F289" s="41" t="s">
        <v>9</v>
      </c>
      <c r="G289" s="41">
        <v>393</v>
      </c>
      <c r="I289" s="65" t="s">
        <v>2075</v>
      </c>
      <c r="J289" s="41">
        <v>73</v>
      </c>
      <c r="K289" s="41">
        <v>116.80000000000001</v>
      </c>
      <c r="O289" s="53" t="str">
        <f>IFERROR((RANK(T289,$T$3:$T$191,0)+COUNTIF(T$3:T477, T289)-1), "")</f>
        <v/>
      </c>
      <c r="P289" s="51" t="str" cm="1">
        <f t="array" ref="P289">IFERROR(INDEX($C$2:$C$1840,_xlfn.AGGREGATE(15,3,(($A$2:$A$1840=$N$3)/($A$2:$A$1840=$N$3)*ROW($A$2:$A$1840))-ROW($A$1), ROWS($M$3:M289))), "")</f>
        <v/>
      </c>
      <c r="Q289" s="41" t="str" cm="1">
        <f t="array" ref="Q289">IFERROR(INDEX($B$2:$B$1840,_xlfn.AGGREGATE(15,3,(($A$2:$A$1840=$N$3)/($A$2:$A$1840=$N$3)*ROW($A$2:$A$1840))-ROW($A$1), ROWS($M$3:M289))), "")</f>
        <v/>
      </c>
      <c r="S289" s="41" t="str" cm="1">
        <f t="array" ref="S289">IFERROR(INDEX($G$2:$G$1840,_xlfn.AGGREGATE(15,3,(($A$2:$A$1840=$N$3)/($A$2:$A$1840=$N$3)*ROW($A$2:$A$1840))-ROW($A$1), ROWS($M$3:M289))), "")</f>
        <v/>
      </c>
      <c r="T289" s="52" t="str">
        <f t="shared" si="4"/>
        <v/>
      </c>
    </row>
    <row r="290" spans="1:20" x14ac:dyDescent="0.45">
      <c r="A290" s="41" t="s">
        <v>2696</v>
      </c>
      <c r="B290" s="45" t="s">
        <v>2701</v>
      </c>
      <c r="C290" s="45" t="s">
        <v>2702</v>
      </c>
      <c r="D290" s="45"/>
      <c r="E290" s="41" t="s">
        <v>6155</v>
      </c>
      <c r="F290" s="41" t="s">
        <v>13</v>
      </c>
      <c r="G290" s="41">
        <v>311</v>
      </c>
      <c r="I290" s="65" t="s">
        <v>2075</v>
      </c>
      <c r="J290" s="41">
        <v>45</v>
      </c>
      <c r="K290" s="41">
        <v>72</v>
      </c>
      <c r="O290" s="53" t="str">
        <f>IFERROR((RANK(T290,$T$3:$T$191,0)+COUNTIF(T$3:T478, T290)-1), "")</f>
        <v/>
      </c>
      <c r="P290" s="51" t="str" cm="1">
        <f t="array" ref="P290">IFERROR(INDEX($C$2:$C$1840,_xlfn.AGGREGATE(15,3,(($A$2:$A$1840=$N$3)/($A$2:$A$1840=$N$3)*ROW($A$2:$A$1840))-ROW($A$1), ROWS($M$3:M290))), "")</f>
        <v/>
      </c>
      <c r="Q290" s="41" t="str" cm="1">
        <f t="array" ref="Q290">IFERROR(INDEX($B$2:$B$1840,_xlfn.AGGREGATE(15,3,(($A$2:$A$1840=$N$3)/($A$2:$A$1840=$N$3)*ROW($A$2:$A$1840))-ROW($A$1), ROWS($M$3:M290))), "")</f>
        <v/>
      </c>
      <c r="S290" s="41" t="str" cm="1">
        <f t="array" ref="S290">IFERROR(INDEX($G$2:$G$1840,_xlfn.AGGREGATE(15,3,(($A$2:$A$1840=$N$3)/($A$2:$A$1840=$N$3)*ROW($A$2:$A$1840))-ROW($A$1), ROWS($M$3:M290))), "")</f>
        <v/>
      </c>
      <c r="T290" s="52" t="str">
        <f t="shared" si="4"/>
        <v/>
      </c>
    </row>
    <row r="291" spans="1:20" x14ac:dyDescent="0.45">
      <c r="A291" s="41" t="s">
        <v>2696</v>
      </c>
      <c r="B291" s="45" t="s">
        <v>2703</v>
      </c>
      <c r="C291" s="45" t="s">
        <v>2704</v>
      </c>
      <c r="D291" s="45"/>
      <c r="E291" s="41" t="s">
        <v>6155</v>
      </c>
      <c r="F291" s="41" t="s">
        <v>9</v>
      </c>
      <c r="G291" s="41">
        <v>512</v>
      </c>
      <c r="I291" s="65" t="s">
        <v>2075</v>
      </c>
      <c r="J291" s="41">
        <v>87</v>
      </c>
      <c r="K291" s="41">
        <v>139.20000000000002</v>
      </c>
      <c r="O291" s="53" t="str">
        <f>IFERROR((RANK(T291,$T$3:$T$191,0)+COUNTIF(T$3:T479, T291)-1), "")</f>
        <v/>
      </c>
      <c r="P291" s="51" t="str" cm="1">
        <f t="array" ref="P291">IFERROR(INDEX($C$2:$C$1840,_xlfn.AGGREGATE(15,3,(($A$2:$A$1840=$N$3)/($A$2:$A$1840=$N$3)*ROW($A$2:$A$1840))-ROW($A$1), ROWS($M$3:M291))), "")</f>
        <v/>
      </c>
      <c r="Q291" s="41" t="str" cm="1">
        <f t="array" ref="Q291">IFERROR(INDEX($B$2:$B$1840,_xlfn.AGGREGATE(15,3,(($A$2:$A$1840=$N$3)/($A$2:$A$1840=$N$3)*ROW($A$2:$A$1840))-ROW($A$1), ROWS($M$3:M291))), "")</f>
        <v/>
      </c>
      <c r="S291" s="41" t="str" cm="1">
        <f t="array" ref="S291">IFERROR(INDEX($G$2:$G$1840,_xlfn.AGGREGATE(15,3,(($A$2:$A$1840=$N$3)/($A$2:$A$1840=$N$3)*ROW($A$2:$A$1840))-ROW($A$1), ROWS($M$3:M291))), "")</f>
        <v/>
      </c>
      <c r="T291" s="52" t="str">
        <f t="shared" si="4"/>
        <v/>
      </c>
    </row>
    <row r="292" spans="1:20" x14ac:dyDescent="0.45">
      <c r="A292" s="41" t="s">
        <v>2696</v>
      </c>
      <c r="B292" s="45" t="s">
        <v>2705</v>
      </c>
      <c r="C292" s="45" t="s">
        <v>2706</v>
      </c>
      <c r="D292" s="45"/>
      <c r="E292" s="41" t="s">
        <v>2144</v>
      </c>
      <c r="F292" s="41" t="s">
        <v>13</v>
      </c>
      <c r="G292" s="41">
        <v>754</v>
      </c>
      <c r="I292" s="65" t="s">
        <v>2081</v>
      </c>
      <c r="J292" s="41">
        <v>106</v>
      </c>
      <c r="K292" s="41">
        <v>169.60000000000002</v>
      </c>
      <c r="O292" s="53" t="str">
        <f>IFERROR((RANK(T292,$T$3:$T$191,0)+COUNTIF(T$3:T480, T292)-1), "")</f>
        <v/>
      </c>
      <c r="P292" s="51" t="str" cm="1">
        <f t="array" ref="P292">IFERROR(INDEX($C$2:$C$1840,_xlfn.AGGREGATE(15,3,(($A$2:$A$1840=$N$3)/($A$2:$A$1840=$N$3)*ROW($A$2:$A$1840))-ROW($A$1), ROWS($M$3:M292))), "")</f>
        <v/>
      </c>
      <c r="Q292" s="41" t="str" cm="1">
        <f t="array" ref="Q292">IFERROR(INDEX($B$2:$B$1840,_xlfn.AGGREGATE(15,3,(($A$2:$A$1840=$N$3)/($A$2:$A$1840=$N$3)*ROW($A$2:$A$1840))-ROW($A$1), ROWS($M$3:M292))), "")</f>
        <v/>
      </c>
      <c r="S292" s="41" t="str" cm="1">
        <f t="array" ref="S292">IFERROR(INDEX($G$2:$G$1840,_xlfn.AGGREGATE(15,3,(($A$2:$A$1840=$N$3)/($A$2:$A$1840=$N$3)*ROW($A$2:$A$1840))-ROW($A$1), ROWS($M$3:M292))), "")</f>
        <v/>
      </c>
      <c r="T292" s="52" t="str">
        <f t="shared" si="4"/>
        <v/>
      </c>
    </row>
    <row r="293" spans="1:20" x14ac:dyDescent="0.45">
      <c r="A293" s="41" t="s">
        <v>2696</v>
      </c>
      <c r="B293" s="45" t="s">
        <v>2707</v>
      </c>
      <c r="C293" s="45" t="s">
        <v>2708</v>
      </c>
      <c r="D293" s="45"/>
      <c r="E293" s="41" t="s">
        <v>6156</v>
      </c>
      <c r="F293" s="41" t="s">
        <v>13</v>
      </c>
      <c r="G293" s="41">
        <v>972</v>
      </c>
      <c r="I293" s="65" t="s">
        <v>2085</v>
      </c>
      <c r="J293" s="41">
        <v>157</v>
      </c>
      <c r="K293" s="41">
        <v>228.8</v>
      </c>
      <c r="O293" s="53" t="str">
        <f>IFERROR((RANK(T293,$T$3:$T$191,0)+COUNTIF(T$3:T481, T293)-1), "")</f>
        <v/>
      </c>
      <c r="P293" s="51" t="str" cm="1">
        <f t="array" ref="P293">IFERROR(INDEX($C$2:$C$1840,_xlfn.AGGREGATE(15,3,(($A$2:$A$1840=$N$3)/($A$2:$A$1840=$N$3)*ROW($A$2:$A$1840))-ROW($A$1), ROWS($M$3:M293))), "")</f>
        <v/>
      </c>
      <c r="Q293" s="41" t="str" cm="1">
        <f t="array" ref="Q293">IFERROR(INDEX($B$2:$B$1840,_xlfn.AGGREGATE(15,3,(($A$2:$A$1840=$N$3)/($A$2:$A$1840=$N$3)*ROW($A$2:$A$1840))-ROW($A$1), ROWS($M$3:M293))), "")</f>
        <v/>
      </c>
      <c r="S293" s="41" t="str" cm="1">
        <f t="array" ref="S293">IFERROR(INDEX($G$2:$G$1840,_xlfn.AGGREGATE(15,3,(($A$2:$A$1840=$N$3)/($A$2:$A$1840=$N$3)*ROW($A$2:$A$1840))-ROW($A$1), ROWS($M$3:M293))), "")</f>
        <v/>
      </c>
      <c r="T293" s="52" t="str">
        <f t="shared" si="4"/>
        <v/>
      </c>
    </row>
    <row r="294" spans="1:20" x14ac:dyDescent="0.45">
      <c r="A294" s="41" t="s">
        <v>2709</v>
      </c>
      <c r="B294" s="45" t="s">
        <v>2710</v>
      </c>
      <c r="C294" s="45" t="s">
        <v>2711</v>
      </c>
      <c r="D294" s="45"/>
      <c r="E294" s="41" t="s">
        <v>2376</v>
      </c>
      <c r="F294" s="41" t="s">
        <v>13</v>
      </c>
      <c r="G294" s="41">
        <v>344</v>
      </c>
      <c r="I294" s="65" t="s">
        <v>2075</v>
      </c>
      <c r="J294" s="41">
        <v>71</v>
      </c>
      <c r="K294" s="41">
        <v>89.600000000000009</v>
      </c>
      <c r="O294" s="53" t="str">
        <f>IFERROR((RANK(T294,$T$3:$T$191,0)+COUNTIF(T$3:T482, T294)-1), "")</f>
        <v/>
      </c>
      <c r="P294" s="51" t="str" cm="1">
        <f t="array" ref="P294">IFERROR(INDEX($C$2:$C$1840,_xlfn.AGGREGATE(15,3,(($A$2:$A$1840=$N$3)/($A$2:$A$1840=$N$3)*ROW($A$2:$A$1840))-ROW($A$1), ROWS($M$3:M294))), "")</f>
        <v/>
      </c>
      <c r="Q294" s="41" t="str" cm="1">
        <f t="array" ref="Q294">IFERROR(INDEX($B$2:$B$1840,_xlfn.AGGREGATE(15,3,(($A$2:$A$1840=$N$3)/($A$2:$A$1840=$N$3)*ROW($A$2:$A$1840))-ROW($A$1), ROWS($M$3:M294))), "")</f>
        <v/>
      </c>
      <c r="S294" s="41" t="str" cm="1">
        <f t="array" ref="S294">IFERROR(INDEX($G$2:$G$1840,_xlfn.AGGREGATE(15,3,(($A$2:$A$1840=$N$3)/($A$2:$A$1840=$N$3)*ROW($A$2:$A$1840))-ROW($A$1), ROWS($M$3:M294))), "")</f>
        <v/>
      </c>
      <c r="T294" s="52" t="str">
        <f t="shared" si="4"/>
        <v/>
      </c>
    </row>
    <row r="295" spans="1:20" x14ac:dyDescent="0.45">
      <c r="A295" s="41" t="s">
        <v>2709</v>
      </c>
      <c r="B295" s="45" t="s">
        <v>2712</v>
      </c>
      <c r="C295" s="45" t="s">
        <v>2713</v>
      </c>
      <c r="D295" s="45"/>
      <c r="E295" s="41" t="s">
        <v>2359</v>
      </c>
      <c r="F295" s="41" t="s">
        <v>13</v>
      </c>
      <c r="G295" s="41">
        <v>407</v>
      </c>
      <c r="I295" s="65" t="s">
        <v>2284</v>
      </c>
      <c r="J295" s="41">
        <v>86</v>
      </c>
      <c r="K295" s="41">
        <v>132.80000000000001</v>
      </c>
      <c r="O295" s="53" t="str">
        <f>IFERROR((RANK(T295,$T$3:$T$191,0)+COUNTIF(T$3:T483, T295)-1), "")</f>
        <v/>
      </c>
      <c r="P295" s="51" t="str" cm="1">
        <f t="array" ref="P295">IFERROR(INDEX($C$2:$C$1840,_xlfn.AGGREGATE(15,3,(($A$2:$A$1840=$N$3)/($A$2:$A$1840=$N$3)*ROW($A$2:$A$1840))-ROW($A$1), ROWS($M$3:M295))), "")</f>
        <v/>
      </c>
      <c r="Q295" s="41" t="str" cm="1">
        <f t="array" ref="Q295">IFERROR(INDEX($B$2:$B$1840,_xlfn.AGGREGATE(15,3,(($A$2:$A$1840=$N$3)/($A$2:$A$1840=$N$3)*ROW($A$2:$A$1840))-ROW($A$1), ROWS($M$3:M295))), "")</f>
        <v/>
      </c>
      <c r="S295" s="41" t="str" cm="1">
        <f t="array" ref="S295">IFERROR(INDEX($G$2:$G$1840,_xlfn.AGGREGATE(15,3,(($A$2:$A$1840=$N$3)/($A$2:$A$1840=$N$3)*ROW($A$2:$A$1840))-ROW($A$1), ROWS($M$3:M295))), "")</f>
        <v/>
      </c>
      <c r="T295" s="52" t="str">
        <f t="shared" si="4"/>
        <v/>
      </c>
    </row>
    <row r="296" spans="1:20" x14ac:dyDescent="0.45">
      <c r="A296" s="41" t="s">
        <v>2709</v>
      </c>
      <c r="B296" s="45" t="s">
        <v>2714</v>
      </c>
      <c r="C296" s="45" t="s">
        <v>2715</v>
      </c>
      <c r="D296" s="45"/>
      <c r="E296" s="41" t="s">
        <v>2376</v>
      </c>
      <c r="F296" s="41" t="s">
        <v>13</v>
      </c>
      <c r="G296" s="41">
        <v>269</v>
      </c>
      <c r="I296" s="65" t="s">
        <v>2075</v>
      </c>
      <c r="J296" s="41">
        <v>61</v>
      </c>
      <c r="K296" s="41">
        <v>92.800000000000011</v>
      </c>
      <c r="O296" s="53" t="str">
        <f>IFERROR((RANK(T296,$T$3:$T$191,0)+COUNTIF(T$3:T484, T296)-1), "")</f>
        <v/>
      </c>
      <c r="P296" s="51" t="str" cm="1">
        <f t="array" ref="P296">IFERROR(INDEX($C$2:$C$1840,_xlfn.AGGREGATE(15,3,(($A$2:$A$1840=$N$3)/($A$2:$A$1840=$N$3)*ROW($A$2:$A$1840))-ROW($A$1), ROWS($M$3:M296))), "")</f>
        <v/>
      </c>
      <c r="Q296" s="41" t="str" cm="1">
        <f t="array" ref="Q296">IFERROR(INDEX($B$2:$B$1840,_xlfn.AGGREGATE(15,3,(($A$2:$A$1840=$N$3)/($A$2:$A$1840=$N$3)*ROW($A$2:$A$1840))-ROW($A$1), ROWS($M$3:M296))), "")</f>
        <v/>
      </c>
      <c r="S296" s="41" t="str" cm="1">
        <f t="array" ref="S296">IFERROR(INDEX($G$2:$G$1840,_xlfn.AGGREGATE(15,3,(($A$2:$A$1840=$N$3)/($A$2:$A$1840=$N$3)*ROW($A$2:$A$1840))-ROW($A$1), ROWS($M$3:M296))), "")</f>
        <v/>
      </c>
      <c r="T296" s="52" t="str">
        <f t="shared" si="4"/>
        <v/>
      </c>
    </row>
    <row r="297" spans="1:20" x14ac:dyDescent="0.45">
      <c r="A297" s="41" t="s">
        <v>2709</v>
      </c>
      <c r="B297" s="45" t="s">
        <v>2716</v>
      </c>
      <c r="C297" s="45" t="s">
        <v>2717</v>
      </c>
      <c r="D297" s="45"/>
      <c r="E297" s="41" t="s">
        <v>2376</v>
      </c>
      <c r="F297" s="41" t="s">
        <v>13</v>
      </c>
      <c r="G297" s="41">
        <v>241</v>
      </c>
      <c r="I297" s="65" t="s">
        <v>2075</v>
      </c>
      <c r="J297" s="41">
        <v>65</v>
      </c>
      <c r="K297" s="41">
        <v>94.4</v>
      </c>
      <c r="O297" s="53" t="str">
        <f>IFERROR((RANK(T297,$T$3:$T$191,0)+COUNTIF(T$3:T485, T297)-1), "")</f>
        <v/>
      </c>
      <c r="P297" s="51" t="str" cm="1">
        <f t="array" ref="P297">IFERROR(INDEX($C$2:$C$1840,_xlfn.AGGREGATE(15,3,(($A$2:$A$1840=$N$3)/($A$2:$A$1840=$N$3)*ROW($A$2:$A$1840))-ROW($A$1), ROWS($M$3:M297))), "")</f>
        <v/>
      </c>
      <c r="Q297" s="41" t="str" cm="1">
        <f t="array" ref="Q297">IFERROR(INDEX($B$2:$B$1840,_xlfn.AGGREGATE(15,3,(($A$2:$A$1840=$N$3)/($A$2:$A$1840=$N$3)*ROW($A$2:$A$1840))-ROW($A$1), ROWS($M$3:M297))), "")</f>
        <v/>
      </c>
      <c r="S297" s="41" t="str" cm="1">
        <f t="array" ref="S297">IFERROR(INDEX($G$2:$G$1840,_xlfn.AGGREGATE(15,3,(($A$2:$A$1840=$N$3)/($A$2:$A$1840=$N$3)*ROW($A$2:$A$1840))-ROW($A$1), ROWS($M$3:M297))), "")</f>
        <v/>
      </c>
      <c r="T297" s="52" t="str">
        <f t="shared" si="4"/>
        <v/>
      </c>
    </row>
    <row r="298" spans="1:20" x14ac:dyDescent="0.45">
      <c r="A298" s="41" t="s">
        <v>2709</v>
      </c>
      <c r="B298" s="45" t="s">
        <v>2718</v>
      </c>
      <c r="C298" s="45" t="s">
        <v>2719</v>
      </c>
      <c r="D298" s="45"/>
      <c r="E298" s="41" t="s">
        <v>2376</v>
      </c>
      <c r="F298" s="41" t="s">
        <v>13</v>
      </c>
      <c r="G298" s="41">
        <v>288</v>
      </c>
      <c r="I298" s="65" t="s">
        <v>2075</v>
      </c>
      <c r="J298" s="41">
        <v>58</v>
      </c>
      <c r="K298" s="41">
        <v>86.4</v>
      </c>
      <c r="O298" s="53" t="str">
        <f>IFERROR((RANK(T298,$T$3:$T$191,0)+COUNTIF(T$3:T486, T298)-1), "")</f>
        <v/>
      </c>
      <c r="P298" s="51" t="str" cm="1">
        <f t="array" ref="P298">IFERROR(INDEX($C$2:$C$1840,_xlfn.AGGREGATE(15,3,(($A$2:$A$1840=$N$3)/($A$2:$A$1840=$N$3)*ROW($A$2:$A$1840))-ROW($A$1), ROWS($M$3:M298))), "")</f>
        <v/>
      </c>
      <c r="Q298" s="41" t="str" cm="1">
        <f t="array" ref="Q298">IFERROR(INDEX($B$2:$B$1840,_xlfn.AGGREGATE(15,3,(($A$2:$A$1840=$N$3)/($A$2:$A$1840=$N$3)*ROW($A$2:$A$1840))-ROW($A$1), ROWS($M$3:M298))), "")</f>
        <v/>
      </c>
      <c r="S298" s="41" t="str" cm="1">
        <f t="array" ref="S298">IFERROR(INDEX($G$2:$G$1840,_xlfn.AGGREGATE(15,3,(($A$2:$A$1840=$N$3)/($A$2:$A$1840=$N$3)*ROW($A$2:$A$1840))-ROW($A$1), ROWS($M$3:M298))), "")</f>
        <v/>
      </c>
      <c r="T298" s="52" t="str">
        <f t="shared" si="4"/>
        <v/>
      </c>
    </row>
    <row r="299" spans="1:20" x14ac:dyDescent="0.45">
      <c r="A299" s="41" t="s">
        <v>2709</v>
      </c>
      <c r="B299" s="45" t="s">
        <v>2720</v>
      </c>
      <c r="C299" s="45" t="s">
        <v>2721</v>
      </c>
      <c r="D299" s="45"/>
      <c r="E299" s="41" t="s">
        <v>2376</v>
      </c>
      <c r="F299" s="41" t="s">
        <v>7</v>
      </c>
      <c r="G299" s="41">
        <v>346</v>
      </c>
      <c r="I299" s="65" t="s">
        <v>2075</v>
      </c>
      <c r="J299" s="41">
        <v>117</v>
      </c>
      <c r="K299" s="41">
        <v>174.4</v>
      </c>
      <c r="O299" s="53" t="str">
        <f>IFERROR((RANK(T299,$T$3:$T$191,0)+COUNTIF(T$3:T487, T299)-1), "")</f>
        <v/>
      </c>
      <c r="P299" s="51" t="str" cm="1">
        <f t="array" ref="P299">IFERROR(INDEX($C$2:$C$1840,_xlfn.AGGREGATE(15,3,(($A$2:$A$1840=$N$3)/($A$2:$A$1840=$N$3)*ROW($A$2:$A$1840))-ROW($A$1), ROWS($M$3:M299))), "")</f>
        <v/>
      </c>
      <c r="Q299" s="41" t="str" cm="1">
        <f t="array" ref="Q299">IFERROR(INDEX($B$2:$B$1840,_xlfn.AGGREGATE(15,3,(($A$2:$A$1840=$N$3)/($A$2:$A$1840=$N$3)*ROW($A$2:$A$1840))-ROW($A$1), ROWS($M$3:M299))), "")</f>
        <v/>
      </c>
      <c r="S299" s="41" t="str" cm="1">
        <f t="array" ref="S299">IFERROR(INDEX($G$2:$G$1840,_xlfn.AGGREGATE(15,3,(($A$2:$A$1840=$N$3)/($A$2:$A$1840=$N$3)*ROW($A$2:$A$1840))-ROW($A$1), ROWS($M$3:M299))), "")</f>
        <v/>
      </c>
      <c r="T299" s="52" t="str">
        <f t="shared" si="4"/>
        <v/>
      </c>
    </row>
    <row r="300" spans="1:20" x14ac:dyDescent="0.45">
      <c r="A300" s="41" t="s">
        <v>2709</v>
      </c>
      <c r="B300" s="45" t="s">
        <v>2722</v>
      </c>
      <c r="C300" s="45" t="s">
        <v>2723</v>
      </c>
      <c r="D300" s="45"/>
      <c r="E300" s="41" t="s">
        <v>2376</v>
      </c>
      <c r="F300" s="41" t="s">
        <v>7</v>
      </c>
      <c r="G300" s="41">
        <v>241</v>
      </c>
      <c r="I300" s="65" t="s">
        <v>2075</v>
      </c>
      <c r="J300" s="41">
        <v>124</v>
      </c>
      <c r="K300" s="41">
        <v>174.4</v>
      </c>
      <c r="O300" s="53" t="str">
        <f>IFERROR((RANK(T300,$T$3:$T$191,0)+COUNTIF(T$3:T488, T300)-1), "")</f>
        <v/>
      </c>
      <c r="P300" s="51" t="str" cm="1">
        <f t="array" ref="P300">IFERROR(INDEX($C$2:$C$1840,_xlfn.AGGREGATE(15,3,(($A$2:$A$1840=$N$3)/($A$2:$A$1840=$N$3)*ROW($A$2:$A$1840))-ROW($A$1), ROWS($M$3:M300))), "")</f>
        <v/>
      </c>
      <c r="Q300" s="41" t="str" cm="1">
        <f t="array" ref="Q300">IFERROR(INDEX($B$2:$B$1840,_xlfn.AGGREGATE(15,3,(($A$2:$A$1840=$N$3)/($A$2:$A$1840=$N$3)*ROW($A$2:$A$1840))-ROW($A$1), ROWS($M$3:M300))), "")</f>
        <v/>
      </c>
      <c r="S300" s="41" t="str" cm="1">
        <f t="array" ref="S300">IFERROR(INDEX($G$2:$G$1840,_xlfn.AGGREGATE(15,3,(($A$2:$A$1840=$N$3)/($A$2:$A$1840=$N$3)*ROW($A$2:$A$1840))-ROW($A$1), ROWS($M$3:M300))), "")</f>
        <v/>
      </c>
      <c r="T300" s="52" t="str">
        <f t="shared" si="4"/>
        <v/>
      </c>
    </row>
    <row r="301" spans="1:20" x14ac:dyDescent="0.45">
      <c r="A301" s="41" t="s">
        <v>2709</v>
      </c>
      <c r="B301" s="45" t="s">
        <v>2724</v>
      </c>
      <c r="C301" s="45" t="s">
        <v>2725</v>
      </c>
      <c r="D301" s="45"/>
      <c r="E301" s="41" t="s">
        <v>2376</v>
      </c>
      <c r="F301" s="41" t="s">
        <v>7</v>
      </c>
      <c r="G301" s="41">
        <v>311</v>
      </c>
      <c r="I301" s="65" t="s">
        <v>2075</v>
      </c>
      <c r="J301" s="41">
        <v>108</v>
      </c>
      <c r="K301" s="41">
        <v>148.80000000000001</v>
      </c>
      <c r="O301" s="53" t="str">
        <f>IFERROR((RANK(T301,$T$3:$T$191,0)+COUNTIF(T$3:T489, T301)-1), "")</f>
        <v/>
      </c>
      <c r="P301" s="51" t="str" cm="1">
        <f t="array" ref="P301">IFERROR(INDEX($C$2:$C$1840,_xlfn.AGGREGATE(15,3,(($A$2:$A$1840=$N$3)/($A$2:$A$1840=$N$3)*ROW($A$2:$A$1840))-ROW($A$1), ROWS($M$3:M301))), "")</f>
        <v/>
      </c>
      <c r="Q301" s="41" t="str" cm="1">
        <f t="array" ref="Q301">IFERROR(INDEX($B$2:$B$1840,_xlfn.AGGREGATE(15,3,(($A$2:$A$1840=$N$3)/($A$2:$A$1840=$N$3)*ROW($A$2:$A$1840))-ROW($A$1), ROWS($M$3:M301))), "")</f>
        <v/>
      </c>
      <c r="S301" s="41" t="str" cm="1">
        <f t="array" ref="S301">IFERROR(INDEX($G$2:$G$1840,_xlfn.AGGREGATE(15,3,(($A$2:$A$1840=$N$3)/($A$2:$A$1840=$N$3)*ROW($A$2:$A$1840))-ROW($A$1), ROWS($M$3:M301))), "")</f>
        <v/>
      </c>
      <c r="T301" s="52" t="str">
        <f t="shared" si="4"/>
        <v/>
      </c>
    </row>
    <row r="302" spans="1:20" x14ac:dyDescent="0.45">
      <c r="A302" s="41" t="s">
        <v>2709</v>
      </c>
      <c r="B302" s="45" t="s">
        <v>1409</v>
      </c>
      <c r="C302" s="45" t="s">
        <v>2726</v>
      </c>
      <c r="D302" s="45"/>
      <c r="E302" s="41" t="s">
        <v>2376</v>
      </c>
      <c r="F302" s="41" t="s">
        <v>13</v>
      </c>
      <c r="G302" s="41">
        <v>300</v>
      </c>
      <c r="I302" s="65" t="s">
        <v>2075</v>
      </c>
      <c r="J302" s="41">
        <v>95</v>
      </c>
      <c r="K302" s="41">
        <v>131.20000000000002</v>
      </c>
      <c r="O302" s="53" t="str">
        <f>IFERROR((RANK(T302,$T$3:$T$191,0)+COUNTIF(T$3:T490, T302)-1), "")</f>
        <v/>
      </c>
      <c r="P302" s="51" t="str" cm="1">
        <f t="array" ref="P302">IFERROR(INDEX($C$2:$C$1840,_xlfn.AGGREGATE(15,3,(($A$2:$A$1840=$N$3)/($A$2:$A$1840=$N$3)*ROW($A$2:$A$1840))-ROW($A$1), ROWS($M$3:M302))), "")</f>
        <v/>
      </c>
      <c r="Q302" s="41" t="str" cm="1">
        <f t="array" ref="Q302">IFERROR(INDEX($B$2:$B$1840,_xlfn.AGGREGATE(15,3,(($A$2:$A$1840=$N$3)/($A$2:$A$1840=$N$3)*ROW($A$2:$A$1840))-ROW($A$1), ROWS($M$3:M302))), "")</f>
        <v/>
      </c>
      <c r="S302" s="41" t="str" cm="1">
        <f t="array" ref="S302">IFERROR(INDEX($G$2:$G$1840,_xlfn.AGGREGATE(15,3,(($A$2:$A$1840=$N$3)/($A$2:$A$1840=$N$3)*ROW($A$2:$A$1840))-ROW($A$1), ROWS($M$3:M302))), "")</f>
        <v/>
      </c>
      <c r="T302" s="52" t="str">
        <f t="shared" si="4"/>
        <v/>
      </c>
    </row>
    <row r="303" spans="1:20" x14ac:dyDescent="0.45">
      <c r="A303" s="41" t="s">
        <v>2709</v>
      </c>
      <c r="B303" s="45" t="s">
        <v>2727</v>
      </c>
      <c r="C303" s="45" t="s">
        <v>2728</v>
      </c>
      <c r="D303" s="45"/>
      <c r="E303" s="41" t="s">
        <v>2376</v>
      </c>
      <c r="F303" s="41" t="s">
        <v>13</v>
      </c>
      <c r="G303" s="41">
        <v>302</v>
      </c>
      <c r="I303" s="65" t="s">
        <v>2075</v>
      </c>
      <c r="J303" s="41">
        <v>77</v>
      </c>
      <c r="K303" s="41">
        <v>89.600000000000009</v>
      </c>
      <c r="O303" s="53" t="str">
        <f>IFERROR((RANK(T303,$T$3:$T$191,0)+COUNTIF(T$3:T491, T303)-1), "")</f>
        <v/>
      </c>
      <c r="P303" s="51" t="str" cm="1">
        <f t="array" ref="P303">IFERROR(INDEX($C$2:$C$1840,_xlfn.AGGREGATE(15,3,(($A$2:$A$1840=$N$3)/($A$2:$A$1840=$N$3)*ROW($A$2:$A$1840))-ROW($A$1), ROWS($M$3:M303))), "")</f>
        <v/>
      </c>
      <c r="Q303" s="41" t="str" cm="1">
        <f t="array" ref="Q303">IFERROR(INDEX($B$2:$B$1840,_xlfn.AGGREGATE(15,3,(($A$2:$A$1840=$N$3)/($A$2:$A$1840=$N$3)*ROW($A$2:$A$1840))-ROW($A$1), ROWS($M$3:M303))), "")</f>
        <v/>
      </c>
      <c r="S303" s="41" t="str" cm="1">
        <f t="array" ref="S303">IFERROR(INDEX($G$2:$G$1840,_xlfn.AGGREGATE(15,3,(($A$2:$A$1840=$N$3)/($A$2:$A$1840=$N$3)*ROW($A$2:$A$1840))-ROW($A$1), ROWS($M$3:M303))), "")</f>
        <v/>
      </c>
      <c r="T303" s="52" t="str">
        <f t="shared" si="4"/>
        <v/>
      </c>
    </row>
    <row r="304" spans="1:20" x14ac:dyDescent="0.45">
      <c r="A304" s="41" t="s">
        <v>2709</v>
      </c>
      <c r="B304" s="45" t="s">
        <v>2729</v>
      </c>
      <c r="C304" s="45" t="s">
        <v>2730</v>
      </c>
      <c r="D304" s="45"/>
      <c r="E304" s="41" t="s">
        <v>2376</v>
      </c>
      <c r="F304" s="41" t="s">
        <v>13</v>
      </c>
      <c r="G304" s="41">
        <v>332</v>
      </c>
      <c r="I304" s="65" t="s">
        <v>2075</v>
      </c>
      <c r="J304" s="41">
        <v>92</v>
      </c>
      <c r="K304" s="41">
        <v>131.20000000000002</v>
      </c>
      <c r="O304" s="53" t="str">
        <f t="shared" ref="O304:O311" si="5">IFERROR((RANK(T304,$T$3:$T$191,0)+COUNTIF($T$3:$T$191, T304)-1), "")</f>
        <v/>
      </c>
      <c r="P304" s="51" t="str" cm="1">
        <f t="array" ref="P304">IFERROR(INDEX($C$2:$C$1840,_xlfn.AGGREGATE(15,3,(($A$2:$A$1840=$N$3)/($A$2:$A$1840=$N$3)*ROW($A$2:$A$1840))-ROW($A$1), ROWS($M$3:M304))), "")</f>
        <v/>
      </c>
      <c r="Q304" s="41" t="str" cm="1">
        <f t="array" ref="Q304">IFERROR(INDEX($B$2:$B$1840,_xlfn.AGGREGATE(15,3,(($A$2:$A$1840=$N$3)/($A$2:$A$1840=$N$3)*ROW($A$2:$A$1840))-ROW($A$1), ROWS($M$3:M304))), "")</f>
        <v/>
      </c>
      <c r="S304" s="41" t="str" cm="1">
        <f t="array" ref="S304">IFERROR(INDEX($G$2:$G$1840,_xlfn.AGGREGATE(15,3,(($A$2:$A$1840=$N$3)/($A$2:$A$1840=$N$3)*ROW($A$2:$A$1840))-ROW($A$1), ROWS($M$3:M304))), "")</f>
        <v/>
      </c>
      <c r="T304" s="52" t="str">
        <f t="shared" si="4"/>
        <v/>
      </c>
    </row>
    <row r="305" spans="1:20" x14ac:dyDescent="0.45">
      <c r="A305" s="41" t="s">
        <v>2709</v>
      </c>
      <c r="B305" s="45" t="s">
        <v>2731</v>
      </c>
      <c r="C305" s="45" t="s">
        <v>2732</v>
      </c>
      <c r="D305" s="45"/>
      <c r="E305" s="41" t="s">
        <v>2376</v>
      </c>
      <c r="F305" s="41" t="s">
        <v>7</v>
      </c>
      <c r="G305" s="41">
        <v>269</v>
      </c>
      <c r="I305" s="65" t="s">
        <v>2075</v>
      </c>
      <c r="J305" s="41">
        <v>143</v>
      </c>
      <c r="K305" s="41">
        <v>200</v>
      </c>
      <c r="O305" s="53" t="str">
        <f t="shared" si="5"/>
        <v/>
      </c>
      <c r="P305" s="51" t="str" cm="1">
        <f t="array" ref="P305">IFERROR(INDEX($C$2:$C$1840,_xlfn.AGGREGATE(15,3,(($A$2:$A$1840=$N$3)/($A$2:$A$1840=$N$3)*ROW($A$2:$A$1840))-ROW($A$1), ROWS($M$3:M305))), "")</f>
        <v/>
      </c>
      <c r="Q305" s="41" t="str" cm="1">
        <f t="array" ref="Q305">IFERROR(INDEX($B$2:$B$1840,_xlfn.AGGREGATE(15,3,(($A$2:$A$1840=$N$3)/($A$2:$A$1840=$N$3)*ROW($A$2:$A$1840))-ROW($A$1), ROWS($M$3:M305))), "")</f>
        <v/>
      </c>
      <c r="S305" s="41" t="str" cm="1">
        <f t="array" ref="S305">IFERROR(INDEX($G$2:$G$1840,_xlfn.AGGREGATE(15,3,(($A$2:$A$1840=$N$3)/($A$2:$A$1840=$N$3)*ROW($A$2:$A$1840))-ROW($A$1), ROWS($M$3:M305))), "")</f>
        <v/>
      </c>
      <c r="T305" s="52" t="str">
        <f t="shared" si="4"/>
        <v/>
      </c>
    </row>
    <row r="306" spans="1:20" x14ac:dyDescent="0.45">
      <c r="A306" s="41" t="s">
        <v>2709</v>
      </c>
      <c r="B306" s="45" t="s">
        <v>2733</v>
      </c>
      <c r="C306" s="45" t="s">
        <v>2734</v>
      </c>
      <c r="D306" s="45"/>
      <c r="E306" s="41" t="s">
        <v>2144</v>
      </c>
      <c r="F306" s="41" t="s">
        <v>7</v>
      </c>
      <c r="G306" s="41">
        <v>295</v>
      </c>
      <c r="I306" s="65" t="s">
        <v>2081</v>
      </c>
      <c r="J306" s="41">
        <v>126</v>
      </c>
      <c r="K306" s="41">
        <v>201.60000000000002</v>
      </c>
      <c r="O306" s="53" t="str">
        <f t="shared" si="5"/>
        <v/>
      </c>
      <c r="P306" s="51" t="str" cm="1">
        <f t="array" ref="P306">IFERROR(INDEX($C$2:$C$1840,_xlfn.AGGREGATE(15,3,(($A$2:$A$1840=$N$3)/($A$2:$A$1840=$N$3)*ROW($A$2:$A$1840))-ROW($A$1), ROWS($M$3:M306))), "")</f>
        <v/>
      </c>
      <c r="Q306" s="41" t="str" cm="1">
        <f t="array" ref="Q306">IFERROR(INDEX($B$2:$B$1840,_xlfn.AGGREGATE(15,3,(($A$2:$A$1840=$N$3)/($A$2:$A$1840=$N$3)*ROW($A$2:$A$1840))-ROW($A$1), ROWS($M$3:M306))), "")</f>
        <v/>
      </c>
      <c r="S306" s="41" t="str" cm="1">
        <f t="array" ref="S306">IFERROR(INDEX($G$2:$G$1840,_xlfn.AGGREGATE(15,3,(($A$2:$A$1840=$N$3)/($A$2:$A$1840=$N$3)*ROW($A$2:$A$1840))-ROW($A$1), ROWS($M$3:M306))), "")</f>
        <v/>
      </c>
      <c r="T306" s="52" t="str">
        <f t="shared" si="4"/>
        <v/>
      </c>
    </row>
    <row r="307" spans="1:20" x14ac:dyDescent="0.45">
      <c r="A307" s="41" t="s">
        <v>2709</v>
      </c>
      <c r="B307" s="45" t="s">
        <v>2735</v>
      </c>
      <c r="C307" s="45" t="s">
        <v>2736</v>
      </c>
      <c r="D307" s="45"/>
      <c r="E307" s="41" t="s">
        <v>2144</v>
      </c>
      <c r="F307" s="41" t="s">
        <v>7</v>
      </c>
      <c r="G307" s="41">
        <v>261</v>
      </c>
      <c r="I307" s="65" t="s">
        <v>2081</v>
      </c>
      <c r="J307" s="41">
        <v>121</v>
      </c>
      <c r="K307" s="41">
        <v>193.60000000000002</v>
      </c>
      <c r="O307" s="53" t="str">
        <f t="shared" si="5"/>
        <v/>
      </c>
      <c r="P307" s="51" t="str" cm="1">
        <f t="array" ref="P307">IFERROR(INDEX($C$2:$C$1840,_xlfn.AGGREGATE(15,3,(($A$2:$A$1840=$N$3)/($A$2:$A$1840=$N$3)*ROW($A$2:$A$1840))-ROW($A$1), ROWS($M$3:M307))), "")</f>
        <v/>
      </c>
      <c r="Q307" s="41" t="str" cm="1">
        <f t="array" ref="Q307">IFERROR(INDEX($B$2:$B$1840,_xlfn.AGGREGATE(15,3,(($A$2:$A$1840=$N$3)/($A$2:$A$1840=$N$3)*ROW($A$2:$A$1840))-ROW($A$1), ROWS($M$3:M307))), "")</f>
        <v/>
      </c>
      <c r="S307" s="41" t="str" cm="1">
        <f t="array" ref="S307">IFERROR(INDEX($G$2:$G$1840,_xlfn.AGGREGATE(15,3,(($A$2:$A$1840=$N$3)/($A$2:$A$1840=$N$3)*ROW($A$2:$A$1840))-ROW($A$1), ROWS($M$3:M307))), "")</f>
        <v/>
      </c>
      <c r="T307" s="52" t="str">
        <f t="shared" si="4"/>
        <v/>
      </c>
    </row>
    <row r="308" spans="1:20" x14ac:dyDescent="0.45">
      <c r="A308" s="41" t="s">
        <v>2709</v>
      </c>
      <c r="B308" s="45" t="s">
        <v>2737</v>
      </c>
      <c r="C308" s="45" t="s">
        <v>2738</v>
      </c>
      <c r="D308" s="45"/>
      <c r="E308" s="41" t="s">
        <v>2144</v>
      </c>
      <c r="F308" s="41" t="s">
        <v>13</v>
      </c>
      <c r="G308" s="41">
        <v>262</v>
      </c>
      <c r="I308" s="65" t="s">
        <v>2081</v>
      </c>
      <c r="J308" s="41">
        <v>82</v>
      </c>
      <c r="K308" s="41">
        <v>131.20000000000002</v>
      </c>
      <c r="O308" s="53" t="str">
        <f t="shared" si="5"/>
        <v/>
      </c>
      <c r="P308" s="51" t="str" cm="1">
        <f t="array" ref="P308">IFERROR(INDEX($C$2:$C$1840,_xlfn.AGGREGATE(15,3,(($A$2:$A$1840=$N$3)/($A$2:$A$1840=$N$3)*ROW($A$2:$A$1840))-ROW($A$1), ROWS($M$3:M308))), "")</f>
        <v/>
      </c>
      <c r="Q308" s="41" t="str" cm="1">
        <f t="array" ref="Q308">IFERROR(INDEX($B$2:$B$1840,_xlfn.AGGREGATE(15,3,(($A$2:$A$1840=$N$3)/($A$2:$A$1840=$N$3)*ROW($A$2:$A$1840))-ROW($A$1), ROWS($M$3:M308))), "")</f>
        <v/>
      </c>
      <c r="T308" s="52" t="str">
        <f t="shared" si="4"/>
        <v/>
      </c>
    </row>
    <row r="309" spans="1:20" x14ac:dyDescent="0.45">
      <c r="A309" s="41" t="s">
        <v>2709</v>
      </c>
      <c r="B309" s="45" t="s">
        <v>2739</v>
      </c>
      <c r="C309" s="45" t="s">
        <v>2740</v>
      </c>
      <c r="D309" s="45"/>
      <c r="E309" s="41" t="s">
        <v>2144</v>
      </c>
      <c r="F309" s="41" t="s">
        <v>13</v>
      </c>
      <c r="G309" s="41">
        <v>291</v>
      </c>
      <c r="I309" s="65" t="s">
        <v>2081</v>
      </c>
      <c r="J309" s="41">
        <v>100</v>
      </c>
      <c r="K309" s="41">
        <v>160</v>
      </c>
      <c r="O309" s="53" t="str">
        <f t="shared" si="5"/>
        <v/>
      </c>
      <c r="P309" s="51" t="str" cm="1">
        <f t="array" ref="P309">IFERROR(INDEX($C$2:$C$1840,_xlfn.AGGREGATE(15,3,(($A$2:$A$1840=$N$3)/($A$2:$A$1840=$N$3)*ROW($A$2:$A$1840))-ROW($A$1), ROWS($M$3:M309))), "")</f>
        <v/>
      </c>
      <c r="Q309" s="41" t="str" cm="1">
        <f t="array" ref="Q309">IFERROR(INDEX($B$2:$B$1840,_xlfn.AGGREGATE(15,3,(($A$2:$A$1840=$N$3)/($A$2:$A$1840=$N$3)*ROW($A$2:$A$1840))-ROW($A$1), ROWS($M$3:M309))), "")</f>
        <v/>
      </c>
      <c r="T309" s="52" t="str">
        <f t="shared" si="4"/>
        <v/>
      </c>
    </row>
    <row r="310" spans="1:20" x14ac:dyDescent="0.45">
      <c r="A310" s="41" t="s">
        <v>2709</v>
      </c>
      <c r="B310" s="45" t="s">
        <v>2741</v>
      </c>
      <c r="C310" s="45" t="s">
        <v>2742</v>
      </c>
      <c r="D310" s="45"/>
      <c r="E310" s="41" t="s">
        <v>2084</v>
      </c>
      <c r="F310" s="41" t="s">
        <v>13</v>
      </c>
      <c r="G310" s="41">
        <v>1823</v>
      </c>
      <c r="I310" s="65" t="s">
        <v>2085</v>
      </c>
      <c r="J310" s="41">
        <v>608</v>
      </c>
      <c r="K310" s="41">
        <v>953.6</v>
      </c>
      <c r="O310" s="53" t="str">
        <f t="shared" si="5"/>
        <v/>
      </c>
      <c r="P310" s="51" t="str" cm="1">
        <f t="array" ref="P310">IFERROR(INDEX($C$2:$C$1840,_xlfn.AGGREGATE(15,3,(($A$2:$A$1840=$N$3)/($A$2:$A$1840=$N$3)*ROW($A$2:$A$1840))-ROW($A$1), ROWS($M$3:M310))), "")</f>
        <v/>
      </c>
      <c r="Q310" s="41" t="str" cm="1">
        <f t="array" ref="Q310">IFERROR(INDEX($B$2:$B$1840,_xlfn.AGGREGATE(15,3,(($A$2:$A$1840=$N$3)/($A$2:$A$1840=$N$3)*ROW($A$2:$A$1840))-ROW($A$1), ROWS($M$3:M310))), "")</f>
        <v/>
      </c>
      <c r="T310" s="52" t="str">
        <f t="shared" si="4"/>
        <v/>
      </c>
    </row>
    <row r="311" spans="1:20" x14ac:dyDescent="0.45">
      <c r="A311" s="41" t="s">
        <v>2743</v>
      </c>
      <c r="B311" s="45" t="s">
        <v>2744</v>
      </c>
      <c r="C311" s="45" t="s">
        <v>2745</v>
      </c>
      <c r="D311" s="45"/>
      <c r="E311" s="41" t="s">
        <v>2070</v>
      </c>
      <c r="F311" s="41" t="s">
        <v>13</v>
      </c>
      <c r="G311" s="41">
        <v>29</v>
      </c>
      <c r="I311" s="65" t="s">
        <v>2071</v>
      </c>
      <c r="J311" s="41">
        <v>5</v>
      </c>
      <c r="K311" s="41">
        <v>0</v>
      </c>
      <c r="O311" s="53" t="str">
        <f t="shared" si="5"/>
        <v/>
      </c>
      <c r="P311" s="51" t="str" cm="1">
        <f t="array" ref="P311">IFERROR(INDEX($C$2:$C$1840,_xlfn.AGGREGATE(15,3,(($A$2:$A$1840=$N$3)/($A$2:$A$1840=$N$3)*ROW($A$2:$A$1840))-ROW($A$1), ROWS($M$3:M311))), "")</f>
        <v/>
      </c>
      <c r="Q311" s="41" t="str" cm="1">
        <f t="array" ref="Q311">IFERROR(INDEX($B$2:$B$1840,_xlfn.AGGREGATE(15,3,(($A$2:$A$1840=$N$3)/($A$2:$A$1840=$N$3)*ROW($A$2:$A$1840))-ROW($A$1), ROWS($M$3:M311))), "")</f>
        <v/>
      </c>
      <c r="T311" s="52" t="str">
        <f t="shared" si="4"/>
        <v/>
      </c>
    </row>
    <row r="312" spans="1:20" x14ac:dyDescent="0.45">
      <c r="A312" s="41" t="s">
        <v>2743</v>
      </c>
      <c r="B312" s="45" t="s">
        <v>2746</v>
      </c>
      <c r="C312" s="45" t="s">
        <v>2747</v>
      </c>
      <c r="D312" s="45"/>
      <c r="E312" s="41" t="s">
        <v>6155</v>
      </c>
      <c r="F312" s="41" t="s">
        <v>9</v>
      </c>
      <c r="G312" s="41">
        <v>500</v>
      </c>
      <c r="I312" s="65" t="s">
        <v>2075</v>
      </c>
      <c r="J312" s="41">
        <v>92</v>
      </c>
      <c r="K312" s="41">
        <v>147.20000000000002</v>
      </c>
      <c r="O312" s="53" t="str">
        <f t="shared" ref="O312:O323" si="6">IFERROR(RANK(T312,$T$3:$T$191,0), "")</f>
        <v/>
      </c>
      <c r="P312" s="51" t="str" cm="1">
        <f t="array" ref="P312">IFERROR(INDEX($C$2:$C$1840,_xlfn.AGGREGATE(15,3,(($A$2:$A$1840=$N$3)/($A$2:$A$1840=$N$3)*ROW($A$2:$A$1840))-ROW($A$1), ROWS($M$3:M312))), "")</f>
        <v/>
      </c>
      <c r="Q312" s="41" t="str" cm="1">
        <f t="array" ref="Q312">IFERROR(INDEX($B$2:$B$1840,_xlfn.AGGREGATE(15,3,(($A$2:$A$1840=$N$3)/($A$2:$A$1840=$N$3)*ROW($A$2:$A$1840))-ROW($A$1), ROWS($M$3:M312))), "")</f>
        <v/>
      </c>
      <c r="T312" s="52" t="str">
        <f t="shared" si="4"/>
        <v/>
      </c>
    </row>
    <row r="313" spans="1:20" x14ac:dyDescent="0.45">
      <c r="A313" s="41" t="s">
        <v>2743</v>
      </c>
      <c r="B313" s="45" t="s">
        <v>2328</v>
      </c>
      <c r="C313" s="45" t="s">
        <v>2748</v>
      </c>
      <c r="D313" s="45"/>
      <c r="E313" s="41" t="s">
        <v>6155</v>
      </c>
      <c r="F313" s="41" t="s">
        <v>13</v>
      </c>
      <c r="G313" s="41">
        <v>465</v>
      </c>
      <c r="I313" s="65" t="s">
        <v>2075</v>
      </c>
      <c r="J313" s="41">
        <v>50</v>
      </c>
      <c r="K313" s="41">
        <v>80</v>
      </c>
      <c r="O313" s="53" t="str">
        <f t="shared" si="6"/>
        <v/>
      </c>
      <c r="P313" s="51" t="str" cm="1">
        <f t="array" ref="P313">IFERROR(INDEX($C$2:$C$1840,_xlfn.AGGREGATE(15,3,(($A$2:$A$1840=$N$3)/($A$2:$A$1840=$N$3)*ROW($A$2:$A$1840))-ROW($A$1), ROWS($M$3:M313))), "")</f>
        <v/>
      </c>
      <c r="Q313" s="41" t="str" cm="1">
        <f t="array" ref="Q313">IFERROR(INDEX($B$2:$B$1840,_xlfn.AGGREGATE(15,3,(($A$2:$A$1840=$N$3)/($A$2:$A$1840=$N$3)*ROW($A$2:$A$1840))-ROW($A$1), ROWS($M$3:M313))), "")</f>
        <v/>
      </c>
      <c r="T313" s="52" t="str">
        <f t="shared" si="4"/>
        <v/>
      </c>
    </row>
    <row r="314" spans="1:20" x14ac:dyDescent="0.45">
      <c r="A314" s="41" t="s">
        <v>2743</v>
      </c>
      <c r="B314" s="45" t="s">
        <v>2749</v>
      </c>
      <c r="C314" s="45" t="s">
        <v>2750</v>
      </c>
      <c r="D314" s="45"/>
      <c r="E314" s="41" t="s">
        <v>6155</v>
      </c>
      <c r="F314" s="41" t="s">
        <v>9</v>
      </c>
      <c r="G314" s="41">
        <v>460</v>
      </c>
      <c r="I314" s="65" t="s">
        <v>2075</v>
      </c>
      <c r="J314" s="41">
        <v>96</v>
      </c>
      <c r="K314" s="41">
        <v>153.60000000000002</v>
      </c>
      <c r="O314" s="53" t="str">
        <f t="shared" si="6"/>
        <v/>
      </c>
      <c r="P314" s="51" t="str" cm="1">
        <f t="array" ref="P314">IFERROR(INDEX($C$2:$C$1840,_xlfn.AGGREGATE(15,3,(($A$2:$A$1840=$N$3)/($A$2:$A$1840=$N$3)*ROW($A$2:$A$1840))-ROW($A$1), ROWS($M$3:M314))), "")</f>
        <v/>
      </c>
      <c r="Q314" s="41" t="str" cm="1">
        <f t="array" ref="Q314">IFERROR(INDEX($B$2:$B$1840,_xlfn.AGGREGATE(15,3,(($A$2:$A$1840=$N$3)/($A$2:$A$1840=$N$3)*ROW($A$2:$A$1840))-ROW($A$1), ROWS($M$3:M314))), "")</f>
        <v/>
      </c>
      <c r="T314" s="52" t="str">
        <f t="shared" si="4"/>
        <v/>
      </c>
    </row>
    <row r="315" spans="1:20" x14ac:dyDescent="0.45">
      <c r="A315" s="41" t="s">
        <v>2743</v>
      </c>
      <c r="B315" s="45" t="s">
        <v>2751</v>
      </c>
      <c r="C315" s="45" t="s">
        <v>2752</v>
      </c>
      <c r="D315" s="45"/>
      <c r="E315" s="41" t="s">
        <v>2144</v>
      </c>
      <c r="F315" s="41" t="s">
        <v>13</v>
      </c>
      <c r="G315" s="41">
        <v>767</v>
      </c>
      <c r="I315" s="65" t="s">
        <v>2081</v>
      </c>
      <c r="J315" s="41">
        <v>145</v>
      </c>
      <c r="K315" s="41">
        <v>232</v>
      </c>
      <c r="O315" s="53" t="str">
        <f t="shared" si="6"/>
        <v/>
      </c>
      <c r="P315" s="51" t="str" cm="1">
        <f t="array" ref="P315">IFERROR(INDEX($C$2:$C$1840,_xlfn.AGGREGATE(15,3,(($A$2:$A$1840=$N$3)/($A$2:$A$1840=$N$3)*ROW($A$2:$A$1840))-ROW($A$1), ROWS($M$3:M315))), "")</f>
        <v/>
      </c>
      <c r="Q315" s="41" t="str" cm="1">
        <f t="array" ref="Q315">IFERROR(INDEX($B$2:$B$1840,_xlfn.AGGREGATE(15,3,(($A$2:$A$1840=$N$3)/($A$2:$A$1840=$N$3)*ROW($A$2:$A$1840))-ROW($A$1), ROWS($M$3:M315))), "")</f>
        <v/>
      </c>
      <c r="T315" s="52" t="str">
        <f t="shared" si="4"/>
        <v/>
      </c>
    </row>
    <row r="316" spans="1:20" x14ac:dyDescent="0.45">
      <c r="A316" s="41" t="s">
        <v>2743</v>
      </c>
      <c r="B316" s="45" t="s">
        <v>2753</v>
      </c>
      <c r="C316" s="45" t="s">
        <v>2754</v>
      </c>
      <c r="D316" s="45"/>
      <c r="E316" s="41" t="s">
        <v>2084</v>
      </c>
      <c r="F316" s="41" t="s">
        <v>13</v>
      </c>
      <c r="G316" s="41">
        <v>939</v>
      </c>
      <c r="I316" s="65" t="s">
        <v>2085</v>
      </c>
      <c r="J316" s="41">
        <v>167</v>
      </c>
      <c r="K316" s="41">
        <v>267.2</v>
      </c>
      <c r="O316" s="53" t="str">
        <f t="shared" si="6"/>
        <v/>
      </c>
      <c r="P316" s="51" t="str" cm="1">
        <f t="array" ref="P316">IFERROR(INDEX($C$2:$C$1840,_xlfn.AGGREGATE(15,3,(($A$2:$A$1840=$N$3)/($A$2:$A$1840=$N$3)*ROW($A$2:$A$1840))-ROW($A$1), ROWS($M$3:M316))), "")</f>
        <v/>
      </c>
      <c r="Q316" s="41" t="str" cm="1">
        <f t="array" ref="Q316">IFERROR(INDEX($B$2:$B$1840,_xlfn.AGGREGATE(15,3,(($A$2:$A$1840=$N$3)/($A$2:$A$1840=$N$3)*ROW($A$2:$A$1840))-ROW($A$1), ROWS($M$3:M316))), "")</f>
        <v/>
      </c>
      <c r="T316" s="52" t="str">
        <f t="shared" si="4"/>
        <v/>
      </c>
    </row>
    <row r="317" spans="1:20" x14ac:dyDescent="0.45">
      <c r="A317" s="41" t="s">
        <v>2755</v>
      </c>
      <c r="B317" s="45" t="s">
        <v>2756</v>
      </c>
      <c r="C317" s="45" t="s">
        <v>2757</v>
      </c>
      <c r="D317" s="45"/>
      <c r="E317" s="41" t="s">
        <v>2359</v>
      </c>
      <c r="F317" s="41" t="s">
        <v>9</v>
      </c>
      <c r="G317" s="41">
        <v>591</v>
      </c>
      <c r="I317" s="65" t="s">
        <v>2284</v>
      </c>
      <c r="J317" s="41">
        <v>29</v>
      </c>
      <c r="K317" s="41">
        <v>46.400000000000006</v>
      </c>
      <c r="O317" s="53" t="str">
        <f t="shared" si="6"/>
        <v/>
      </c>
      <c r="P317" s="51" t="str" cm="1">
        <f t="array" ref="P317">IFERROR(INDEX($C$2:$C$1840,_xlfn.AGGREGATE(15,3,(($A$2:$A$1840=$N$3)/($A$2:$A$1840=$N$3)*ROW($A$2:$A$1840))-ROW($A$1), ROWS($M$3:M317))), "")</f>
        <v/>
      </c>
      <c r="Q317" s="41" t="str" cm="1">
        <f t="array" ref="Q317">IFERROR(INDEX($B$2:$B$1840,_xlfn.AGGREGATE(15,3,(($A$2:$A$1840=$N$3)/($A$2:$A$1840=$N$3)*ROW($A$2:$A$1840))-ROW($A$1), ROWS($M$3:M317))), "")</f>
        <v/>
      </c>
      <c r="T317" s="52" t="str">
        <f t="shared" si="4"/>
        <v/>
      </c>
    </row>
    <row r="318" spans="1:20" x14ac:dyDescent="0.45">
      <c r="A318" s="41" t="s">
        <v>2758</v>
      </c>
      <c r="B318" s="45" t="s">
        <v>2759</v>
      </c>
      <c r="C318" s="45" t="s">
        <v>2760</v>
      </c>
      <c r="D318" s="45"/>
      <c r="E318" s="41" t="s">
        <v>2376</v>
      </c>
      <c r="F318" s="41" t="s">
        <v>7</v>
      </c>
      <c r="G318" s="41">
        <v>742</v>
      </c>
      <c r="I318" s="65" t="s">
        <v>2075</v>
      </c>
      <c r="J318" s="41">
        <v>200</v>
      </c>
      <c r="K318" s="41">
        <v>300.8</v>
      </c>
      <c r="O318" s="53" t="str">
        <f t="shared" si="6"/>
        <v/>
      </c>
      <c r="P318" s="51" t="str" cm="1">
        <f t="array" ref="P318">IFERROR(INDEX($C$2:$C$1840,_xlfn.AGGREGATE(15,3,(($A$2:$A$1840=$N$3)/($A$2:$A$1840=$N$3)*ROW($A$2:$A$1840))-ROW($A$1), ROWS($M$3:M318))), "")</f>
        <v/>
      </c>
      <c r="Q318" s="41" t="str" cm="1">
        <f t="array" ref="Q318">IFERROR(INDEX($B$2:$B$1840,_xlfn.AGGREGATE(15,3,(($A$2:$A$1840=$N$3)/($A$2:$A$1840=$N$3)*ROW($A$2:$A$1840))-ROW($A$1), ROWS($M$3:M318))), "")</f>
        <v/>
      </c>
      <c r="T318" s="52" t="str">
        <f t="shared" si="4"/>
        <v/>
      </c>
    </row>
    <row r="319" spans="1:20" x14ac:dyDescent="0.45">
      <c r="A319" s="41" t="s">
        <v>2758</v>
      </c>
      <c r="B319" s="45" t="s">
        <v>2761</v>
      </c>
      <c r="C319" s="45" t="s">
        <v>2762</v>
      </c>
      <c r="D319" s="45"/>
      <c r="E319" s="41" t="s">
        <v>2387</v>
      </c>
      <c r="F319" s="41" t="s">
        <v>13</v>
      </c>
      <c r="G319" s="41">
        <v>739</v>
      </c>
      <c r="I319" s="65" t="s">
        <v>2228</v>
      </c>
      <c r="J319" s="41">
        <v>193</v>
      </c>
      <c r="K319" s="41">
        <v>308.8</v>
      </c>
      <c r="O319" s="53" t="str">
        <f t="shared" si="6"/>
        <v/>
      </c>
      <c r="P319" s="51" t="str" cm="1">
        <f t="array" ref="P319">IFERROR(INDEX($C$2:$C$1840,_xlfn.AGGREGATE(15,3,(($A$2:$A$1840=$N$3)/($A$2:$A$1840=$N$3)*ROW($A$2:$A$1840))-ROW($A$1), ROWS($M$3:M319))), "")</f>
        <v/>
      </c>
      <c r="Q319" s="41" t="str" cm="1">
        <f t="array" ref="Q319">IFERROR(INDEX($B$2:$B$1840,_xlfn.AGGREGATE(15,3,(($A$2:$A$1840=$N$3)/($A$2:$A$1840=$N$3)*ROW($A$2:$A$1840))-ROW($A$1), ROWS($M$3:M319))), "")</f>
        <v/>
      </c>
      <c r="T319" s="52" t="str">
        <f t="shared" si="4"/>
        <v/>
      </c>
    </row>
    <row r="320" spans="1:20" x14ac:dyDescent="0.45">
      <c r="A320" s="41" t="s">
        <v>2763</v>
      </c>
      <c r="B320" s="45" t="s">
        <v>2764</v>
      </c>
      <c r="C320" s="45" t="s">
        <v>2765</v>
      </c>
      <c r="D320" s="45"/>
      <c r="E320" s="41" t="s">
        <v>2070</v>
      </c>
      <c r="F320" s="41" t="s">
        <v>13</v>
      </c>
      <c r="G320" s="41">
        <v>91</v>
      </c>
      <c r="I320" s="65" t="s">
        <v>2071</v>
      </c>
      <c r="J320" s="41">
        <v>33</v>
      </c>
      <c r="K320" s="41">
        <v>0</v>
      </c>
      <c r="O320" s="53" t="str">
        <f t="shared" si="6"/>
        <v/>
      </c>
      <c r="P320" s="51" t="str" cm="1">
        <f t="array" ref="P320">IFERROR(INDEX($C$2:$C$1840,_xlfn.AGGREGATE(15,3,(($A$2:$A$1840=$N$3)/($A$2:$A$1840=$N$3)*ROW($A$2:$A$1840))-ROW($A$1), ROWS($M$3:M320))), "")</f>
        <v/>
      </c>
      <c r="Q320" s="41" t="str" cm="1">
        <f t="array" ref="Q320">IFERROR(INDEX($B$2:$B$1840,_xlfn.AGGREGATE(15,3,(($A$2:$A$1840=$N$3)/($A$2:$A$1840=$N$3)*ROW($A$2:$A$1840))-ROW($A$1), ROWS($M$3:M320))), "")</f>
        <v/>
      </c>
      <c r="T320" s="52" t="str">
        <f t="shared" si="4"/>
        <v/>
      </c>
    </row>
    <row r="321" spans="1:20" x14ac:dyDescent="0.45">
      <c r="A321" s="41" t="s">
        <v>2763</v>
      </c>
      <c r="B321" s="45" t="s">
        <v>2766</v>
      </c>
      <c r="C321" s="45" t="s">
        <v>2767</v>
      </c>
      <c r="D321" s="45"/>
      <c r="E321" s="41" t="s">
        <v>6153</v>
      </c>
      <c r="F321" s="41" t="s">
        <v>9</v>
      </c>
      <c r="G321" s="41">
        <v>476</v>
      </c>
      <c r="I321" s="65" t="s">
        <v>2075</v>
      </c>
      <c r="J321" s="41">
        <v>77</v>
      </c>
      <c r="K321" s="41">
        <v>123.2</v>
      </c>
      <c r="O321" s="53" t="str">
        <f t="shared" si="6"/>
        <v/>
      </c>
      <c r="P321" s="51" t="str" cm="1">
        <f t="array" ref="P321">IFERROR(INDEX($C$2:$C$1840,_xlfn.AGGREGATE(15,3,(($A$2:$A$1840=$N$3)/($A$2:$A$1840=$N$3)*ROW($A$2:$A$1840))-ROW($A$1), ROWS($M$3:M321))), "")</f>
        <v/>
      </c>
      <c r="Q321" s="41" t="str" cm="1">
        <f t="array" ref="Q321">IFERROR(INDEX($B$2:$B$1840,_xlfn.AGGREGATE(15,3,(($A$2:$A$1840=$N$3)/($A$2:$A$1840=$N$3)*ROW($A$2:$A$1840))-ROW($A$1), ROWS($M$3:M321))), "")</f>
        <v/>
      </c>
      <c r="T321" s="52" t="str">
        <f t="shared" si="4"/>
        <v/>
      </c>
    </row>
    <row r="322" spans="1:20" x14ac:dyDescent="0.45">
      <c r="A322" s="41" t="s">
        <v>2763</v>
      </c>
      <c r="B322" s="45" t="s">
        <v>2768</v>
      </c>
      <c r="C322" s="45" t="s">
        <v>2769</v>
      </c>
      <c r="D322" s="45"/>
      <c r="E322" s="41" t="s">
        <v>6153</v>
      </c>
      <c r="F322" s="41" t="s">
        <v>13</v>
      </c>
      <c r="G322" s="41">
        <v>415</v>
      </c>
      <c r="I322" s="65" t="s">
        <v>2075</v>
      </c>
      <c r="J322" s="41">
        <v>49</v>
      </c>
      <c r="K322" s="41">
        <v>78.400000000000006</v>
      </c>
      <c r="O322" s="53" t="str">
        <f t="shared" si="6"/>
        <v/>
      </c>
      <c r="P322" s="51" t="str" cm="1">
        <f t="array" ref="P322">IFERROR(INDEX($C$2:$C$1840,_xlfn.AGGREGATE(15,3,(($A$2:$A$1840=$N$3)/($A$2:$A$1840=$N$3)*ROW($A$2:$A$1840))-ROW($A$1), ROWS($M$3:M322))), "")</f>
        <v/>
      </c>
      <c r="Q322" s="41" t="str" cm="1">
        <f t="array" ref="Q322">IFERROR(INDEX($B$2:$B$1840,_xlfn.AGGREGATE(15,3,(($A$2:$A$1840=$N$3)/($A$2:$A$1840=$N$3)*ROW($A$2:$A$1840))-ROW($A$1), ROWS($M$3:M322))), "")</f>
        <v/>
      </c>
      <c r="T322" s="52" t="str">
        <f t="shared" si="4"/>
        <v/>
      </c>
    </row>
    <row r="323" spans="1:20" x14ac:dyDescent="0.45">
      <c r="A323" s="41" t="s">
        <v>2763</v>
      </c>
      <c r="B323" s="45" t="s">
        <v>2770</v>
      </c>
      <c r="C323" s="45" t="s">
        <v>2771</v>
      </c>
      <c r="D323" s="45"/>
      <c r="E323" s="41" t="s">
        <v>6153</v>
      </c>
      <c r="F323" s="41" t="s">
        <v>9</v>
      </c>
      <c r="G323" s="41">
        <v>491</v>
      </c>
      <c r="I323" s="65" t="s">
        <v>2075</v>
      </c>
      <c r="J323" s="41">
        <v>111</v>
      </c>
      <c r="K323" s="41">
        <v>177.60000000000002</v>
      </c>
      <c r="O323" s="53" t="str">
        <f t="shared" si="6"/>
        <v/>
      </c>
      <c r="P323" s="51" t="str" cm="1">
        <f t="array" ref="P323">IFERROR(INDEX($C$2:$C$1840,_xlfn.AGGREGATE(15,3,(($A$2:$A$1840=$N$3)/($A$2:$A$1840=$N$3)*ROW($A$2:$A$1840))-ROW($A$1), ROWS($M$3:M323))), "")</f>
        <v/>
      </c>
      <c r="Q323" s="41" t="str" cm="1">
        <f t="array" ref="Q323">IFERROR(INDEX($B$2:$B$1840,_xlfn.AGGREGATE(15,3,(($A$2:$A$1840=$N$3)/($A$2:$A$1840=$N$3)*ROW($A$2:$A$1840))-ROW($A$1), ROWS($M$3:M323))), "")</f>
        <v/>
      </c>
      <c r="T323" s="52" t="str">
        <f>IFERROR(R323/S323, "")</f>
        <v/>
      </c>
    </row>
    <row r="324" spans="1:20" x14ac:dyDescent="0.45">
      <c r="A324" s="41" t="s">
        <v>2763</v>
      </c>
      <c r="B324" s="45" t="s">
        <v>2772</v>
      </c>
      <c r="C324" s="45" t="s">
        <v>2773</v>
      </c>
      <c r="D324" s="45"/>
      <c r="E324" s="41" t="s">
        <v>6153</v>
      </c>
      <c r="F324" s="41" t="s">
        <v>9</v>
      </c>
      <c r="G324" s="41">
        <v>460</v>
      </c>
      <c r="I324" s="65" t="s">
        <v>2075</v>
      </c>
      <c r="J324" s="41">
        <v>77</v>
      </c>
      <c r="K324" s="41">
        <v>123.2</v>
      </c>
      <c r="O324" s="53" t="str">
        <f>IFERROR(RANK(T324,$T$3:$T$191,0), "")</f>
        <v/>
      </c>
      <c r="P324" s="51" t="str" cm="1">
        <f t="array" ref="P324">IFERROR(INDEX($C$2:$C$1840,_xlfn.AGGREGATE(15,3,(($A$2:$A$1840=$N$3)/($A$2:$A$1840=$N$3)*ROW($A$2:$A$1840))-ROW($A$1), ROWS($M$3:M324))), "")</f>
        <v/>
      </c>
      <c r="Q324" s="41" t="str" cm="1">
        <f t="array" ref="Q324">IFERROR(INDEX($B$2:$B$1840,_xlfn.AGGREGATE(15,3,(($A$2:$A$1840=$N$3)/($A$2:$A$1840=$N$3)*ROW($A$2:$A$1840))-ROW($A$1), ROWS($M$3:M324))), "")</f>
        <v/>
      </c>
    </row>
    <row r="325" spans="1:20" x14ac:dyDescent="0.45">
      <c r="A325" s="41" t="s">
        <v>2763</v>
      </c>
      <c r="B325" s="45" t="s">
        <v>2774</v>
      </c>
      <c r="C325" s="45" t="s">
        <v>2775</v>
      </c>
      <c r="D325" s="45"/>
      <c r="E325" s="41" t="s">
        <v>2080</v>
      </c>
      <c r="F325" s="41" t="s">
        <v>9</v>
      </c>
      <c r="G325" s="41">
        <v>720</v>
      </c>
      <c r="I325" s="65" t="s">
        <v>2081</v>
      </c>
      <c r="J325" s="41">
        <v>126</v>
      </c>
      <c r="K325" s="41">
        <v>201.60000000000002</v>
      </c>
      <c r="O325" s="53" t="str">
        <f>IFERROR(RANK(T325,$T$3:$T$191,0), "")</f>
        <v/>
      </c>
      <c r="P325" s="51" t="str" cm="1">
        <f t="array" ref="P325">IFERROR(INDEX($C$2:$C$1840,_xlfn.AGGREGATE(15,3,(($A$2:$A$1840=$N$3)/($A$2:$A$1840=$N$3)*ROW($A$2:$A$1840))-ROW($A$1), ROWS($M$3:M325))), "")</f>
        <v/>
      </c>
      <c r="Q325" s="41" t="str" cm="1">
        <f t="array" ref="Q325">IFERROR(INDEX($B$2:$B$1840,_xlfn.AGGREGATE(15,3,(($A$2:$A$1840=$N$3)/($A$2:$A$1840=$N$3)*ROW($A$2:$A$1840))-ROW($A$1), ROWS($M$3:M325))), "")</f>
        <v/>
      </c>
    </row>
    <row r="326" spans="1:20" x14ac:dyDescent="0.45">
      <c r="A326" s="41" t="s">
        <v>2763</v>
      </c>
      <c r="B326" s="45" t="s">
        <v>2776</v>
      </c>
      <c r="C326" s="45" t="s">
        <v>2777</v>
      </c>
      <c r="D326" s="45"/>
      <c r="E326" s="41" t="s">
        <v>2080</v>
      </c>
      <c r="F326" s="41" t="s">
        <v>9</v>
      </c>
      <c r="G326" s="41">
        <v>771</v>
      </c>
      <c r="I326" s="65" t="s">
        <v>2081</v>
      </c>
      <c r="J326" s="41">
        <v>107</v>
      </c>
      <c r="K326" s="41">
        <v>171.20000000000002</v>
      </c>
      <c r="P326" s="51" t="str" cm="1">
        <f t="array" ref="P326">IFERROR(INDEX($C$2:$C$1840,_xlfn.AGGREGATE(15,3,(($A$2:$A$1840=$N$3)/($A$2:$A$1840=$N$3)*ROW($A$2:$A$1840))-ROW($A$1), ROWS($M$3:M326))), "")</f>
        <v/>
      </c>
      <c r="Q326" s="41" t="str" cm="1">
        <f t="array" ref="Q326">IFERROR(INDEX($B$2:$B$1840,_xlfn.AGGREGATE(15,3,(($A$2:$A$1840=$N$3)/($A$2:$A$1840=$N$3)*ROW($A$2:$A$1840))-ROW($A$1), ROWS($M$3:M326))), "")</f>
        <v/>
      </c>
    </row>
    <row r="327" spans="1:20" x14ac:dyDescent="0.45">
      <c r="A327" s="41" t="s">
        <v>2763</v>
      </c>
      <c r="B327" s="45" t="s">
        <v>2778</v>
      </c>
      <c r="C327" s="45" t="s">
        <v>2779</v>
      </c>
      <c r="D327" s="45"/>
      <c r="E327" s="41" t="s">
        <v>2084</v>
      </c>
      <c r="F327" s="41" t="s">
        <v>13</v>
      </c>
      <c r="G327" s="41">
        <v>1398</v>
      </c>
      <c r="I327" s="65" t="s">
        <v>2085</v>
      </c>
      <c r="J327" s="41">
        <v>160</v>
      </c>
      <c r="K327" s="41">
        <v>256</v>
      </c>
      <c r="P327" s="51" t="str" cm="1">
        <f t="array" ref="P327">IFERROR(INDEX($C$2:$C$1840,_xlfn.AGGREGATE(15,3,(($A$2:$A$1840=$N$3)/($A$2:$A$1840=$N$3)*ROW($A$2:$A$1840))-ROW($A$1), ROWS($M$3:M327))), "")</f>
        <v/>
      </c>
      <c r="Q327" s="41" t="str" cm="1">
        <f t="array" ref="Q327">IFERROR(INDEX($B$2:$B$1840,_xlfn.AGGREGATE(15,3,(($A$2:$A$1840=$N$3)/($A$2:$A$1840=$N$3)*ROW($A$2:$A$1840))-ROW($A$1), ROWS($M$3:M327))), "")</f>
        <v/>
      </c>
    </row>
    <row r="328" spans="1:20" x14ac:dyDescent="0.45">
      <c r="A328" s="41" t="s">
        <v>2780</v>
      </c>
      <c r="B328" s="45" t="s">
        <v>2781</v>
      </c>
      <c r="C328" s="45" t="s">
        <v>2782</v>
      </c>
      <c r="D328" s="45"/>
      <c r="E328" s="41" t="s">
        <v>2347</v>
      </c>
      <c r="F328" s="41" t="s">
        <v>7</v>
      </c>
      <c r="G328" s="41">
        <v>779</v>
      </c>
      <c r="I328" s="65" t="s">
        <v>2071</v>
      </c>
      <c r="J328" s="41">
        <v>570</v>
      </c>
      <c r="K328" s="41">
        <v>699.2</v>
      </c>
      <c r="P328" s="51" t="str" cm="1">
        <f t="array" ref="P328">IFERROR(INDEX($C$2:$C$1840,_xlfn.AGGREGATE(15,3,(($A$2:$A$1840=$N$3)/($A$2:$A$1840=$N$3)*ROW($A$2:$A$1840))-ROW($A$1), ROWS($M$3:M328))), "")</f>
        <v/>
      </c>
      <c r="Q328" s="41" t="str" cm="1">
        <f t="array" ref="Q328">IFERROR(INDEX($B$2:$B$1840,_xlfn.AGGREGATE(15,3,(($A$2:$A$1840=$N$3)/($A$2:$A$1840=$N$3)*ROW($A$2:$A$1840))-ROW($A$1), ROWS($M$3:M328))), "")</f>
        <v/>
      </c>
    </row>
    <row r="329" spans="1:20" x14ac:dyDescent="0.45">
      <c r="A329" s="41" t="s">
        <v>2780</v>
      </c>
      <c r="B329" s="45" t="s">
        <v>2783</v>
      </c>
      <c r="C329" s="45" t="s">
        <v>2784</v>
      </c>
      <c r="D329" s="45"/>
      <c r="E329" s="41" t="s">
        <v>2785</v>
      </c>
      <c r="F329" s="41" t="s">
        <v>7</v>
      </c>
      <c r="G329" s="41">
        <v>481</v>
      </c>
      <c r="I329" s="65" t="s">
        <v>2075</v>
      </c>
      <c r="J329" s="41">
        <v>367</v>
      </c>
      <c r="K329" s="41">
        <v>587.20000000000005</v>
      </c>
      <c r="P329" s="51" t="str" cm="1">
        <f t="array" ref="P329">IFERROR(INDEX($C$2:$C$1840,_xlfn.AGGREGATE(15,3,(($A$2:$A$1840=$N$3)/($A$2:$A$1840=$N$3)*ROW($A$2:$A$1840))-ROW($A$1), ROWS($M$3:M329))), "")</f>
        <v/>
      </c>
      <c r="Q329" s="41" t="str" cm="1">
        <f t="array" ref="Q329">IFERROR(INDEX($B$2:$B$1840,_xlfn.AGGREGATE(15,3,(($A$2:$A$1840=$N$3)/($A$2:$A$1840=$N$3)*ROW($A$2:$A$1840))-ROW($A$1), ROWS($M$3:M329))), "")</f>
        <v/>
      </c>
    </row>
    <row r="330" spans="1:20" x14ac:dyDescent="0.45">
      <c r="A330" s="41" t="s">
        <v>2780</v>
      </c>
      <c r="B330" s="45" t="s">
        <v>2786</v>
      </c>
      <c r="C330" s="45" t="s">
        <v>2787</v>
      </c>
      <c r="D330" s="45"/>
      <c r="E330" s="41" t="s">
        <v>2785</v>
      </c>
      <c r="F330" s="41" t="s">
        <v>7</v>
      </c>
      <c r="G330" s="41">
        <v>514</v>
      </c>
      <c r="I330" s="65" t="s">
        <v>2075</v>
      </c>
      <c r="J330" s="41">
        <v>374</v>
      </c>
      <c r="K330" s="41">
        <v>598.4</v>
      </c>
      <c r="P330" s="51" t="str" cm="1">
        <f t="array" ref="P330">IFERROR(INDEX($C$2:$C$1840,_xlfn.AGGREGATE(15,3,(($A$2:$A$1840=$N$3)/($A$2:$A$1840=$N$3)*ROW($A$2:$A$1840))-ROW($A$1), ROWS($M$3:M330))), "")</f>
        <v/>
      </c>
      <c r="Q330" s="41" t="str" cm="1">
        <f t="array" ref="Q330">IFERROR(INDEX($B$2:$B$1840,_xlfn.AGGREGATE(15,3,(($A$2:$A$1840=$N$3)/($A$2:$A$1840=$N$3)*ROW($A$2:$A$1840))-ROW($A$1), ROWS($M$3:M330))), "")</f>
        <v/>
      </c>
    </row>
    <row r="331" spans="1:20" x14ac:dyDescent="0.45">
      <c r="A331" s="41" t="s">
        <v>2780</v>
      </c>
      <c r="B331" s="45" t="s">
        <v>2788</v>
      </c>
      <c r="C331" s="45" t="s">
        <v>2789</v>
      </c>
      <c r="D331" s="45"/>
      <c r="E331" s="41" t="s">
        <v>2790</v>
      </c>
      <c r="F331" s="41" t="s">
        <v>7</v>
      </c>
      <c r="G331" s="41">
        <v>468</v>
      </c>
      <c r="I331" s="65" t="s">
        <v>2075</v>
      </c>
      <c r="J331" s="41">
        <v>293</v>
      </c>
      <c r="K331" s="41">
        <v>468.8</v>
      </c>
      <c r="P331" s="51" t="str" cm="1">
        <f t="array" ref="P331">IFERROR(INDEX($C$2:$C$1840,_xlfn.AGGREGATE(15,3,(($A$2:$A$1840=$N$3)/($A$2:$A$1840=$N$3)*ROW($A$2:$A$1840))-ROW($A$1), ROWS($M$3:M331))), "")</f>
        <v/>
      </c>
      <c r="Q331" s="41" t="str" cm="1">
        <f t="array" ref="Q331">IFERROR(INDEX($B$2:$B$1840,_xlfn.AGGREGATE(15,3,(($A$2:$A$1840=$N$3)/($A$2:$A$1840=$N$3)*ROW($A$2:$A$1840))-ROW($A$1), ROWS($M$3:M331))), "")</f>
        <v/>
      </c>
    </row>
    <row r="332" spans="1:20" x14ac:dyDescent="0.45">
      <c r="A332" s="41" t="s">
        <v>2780</v>
      </c>
      <c r="B332" s="45" t="s">
        <v>2791</v>
      </c>
      <c r="C332" s="45" t="s">
        <v>2792</v>
      </c>
      <c r="D332" s="45"/>
      <c r="E332" s="41" t="s">
        <v>2785</v>
      </c>
      <c r="F332" s="41" t="s">
        <v>7</v>
      </c>
      <c r="G332" s="41">
        <v>498</v>
      </c>
      <c r="I332" s="65" t="s">
        <v>2075</v>
      </c>
      <c r="J332" s="41">
        <v>384</v>
      </c>
      <c r="K332" s="41">
        <v>614.40000000000009</v>
      </c>
      <c r="P332" s="51" t="str" cm="1">
        <f t="array" ref="P332">IFERROR(INDEX($C$2:$C$1840,_xlfn.AGGREGATE(15,3,(($A$2:$A$1840=$N$3)/($A$2:$A$1840=$N$3)*ROW($A$2:$A$1840))-ROW($A$1), ROWS($M$3:M332))), "")</f>
        <v/>
      </c>
      <c r="Q332" s="41" t="str" cm="1">
        <f t="array" ref="Q332">IFERROR(INDEX($B$2:$B$1840,_xlfn.AGGREGATE(15,3,(($A$2:$A$1840=$N$3)/($A$2:$A$1840=$N$3)*ROW($A$2:$A$1840))-ROW($A$1), ROWS($M$3:M332))), "")</f>
        <v/>
      </c>
    </row>
    <row r="333" spans="1:20" x14ac:dyDescent="0.45">
      <c r="A333" s="41" t="s">
        <v>2780</v>
      </c>
      <c r="B333" s="45" t="s">
        <v>2793</v>
      </c>
      <c r="C333" s="45" t="s">
        <v>2794</v>
      </c>
      <c r="D333" s="45"/>
      <c r="E333" s="41" t="s">
        <v>2080</v>
      </c>
      <c r="F333" s="41" t="s">
        <v>7</v>
      </c>
      <c r="G333" s="41">
        <v>517</v>
      </c>
      <c r="I333" s="65" t="s">
        <v>2081</v>
      </c>
      <c r="J333" s="41">
        <v>397</v>
      </c>
      <c r="K333" s="41">
        <v>635.20000000000005</v>
      </c>
      <c r="P333" s="51" t="str" cm="1">
        <f t="array" ref="P333">IFERROR(INDEX($C$2:$C$1840,_xlfn.AGGREGATE(15,3,(($A$2:$A$1840=$N$3)/($A$2:$A$1840=$N$3)*ROW($A$2:$A$1840))-ROW($A$1), ROWS($M$3:M333))), "")</f>
        <v/>
      </c>
      <c r="Q333" s="41" t="str" cm="1">
        <f t="array" ref="Q333">IFERROR(INDEX($B$2:$B$1840,_xlfn.AGGREGATE(15,3,(($A$2:$A$1840=$N$3)/($A$2:$A$1840=$N$3)*ROW($A$2:$A$1840))-ROW($A$1), ROWS($M$3:M333))), "")</f>
        <v/>
      </c>
    </row>
    <row r="334" spans="1:20" x14ac:dyDescent="0.45">
      <c r="A334" s="41" t="s">
        <v>2780</v>
      </c>
      <c r="B334" s="45" t="s">
        <v>2795</v>
      </c>
      <c r="C334" s="45" t="s">
        <v>2796</v>
      </c>
      <c r="D334" s="45"/>
      <c r="E334" s="41" t="s">
        <v>2080</v>
      </c>
      <c r="F334" s="41" t="s">
        <v>7</v>
      </c>
      <c r="G334" s="41">
        <v>702</v>
      </c>
      <c r="I334" s="65" t="s">
        <v>2081</v>
      </c>
      <c r="J334" s="41">
        <v>486</v>
      </c>
      <c r="K334" s="41">
        <v>777.6</v>
      </c>
      <c r="P334" s="51" t="str" cm="1">
        <f t="array" ref="P334">IFERROR(INDEX($C$2:$C$1840,_xlfn.AGGREGATE(15,3,(($A$2:$A$1840=$N$3)/($A$2:$A$1840=$N$3)*ROW($A$2:$A$1840))-ROW($A$1), ROWS($M$3:M334))), "")</f>
        <v/>
      </c>
      <c r="Q334" s="41" t="str" cm="1">
        <f t="array" ref="Q334">IFERROR(INDEX($B$2:$B$1840,_xlfn.AGGREGATE(15,3,(($A$2:$A$1840=$N$3)/($A$2:$A$1840=$N$3)*ROW($A$2:$A$1840))-ROW($A$1), ROWS($M$3:M334))), "")</f>
        <v/>
      </c>
    </row>
    <row r="335" spans="1:20" x14ac:dyDescent="0.45">
      <c r="A335" s="41" t="s">
        <v>2780</v>
      </c>
      <c r="B335" s="45" t="s">
        <v>2797</v>
      </c>
      <c r="C335" s="45" t="s">
        <v>2798</v>
      </c>
      <c r="D335" s="45"/>
      <c r="E335" s="41" t="s">
        <v>2080</v>
      </c>
      <c r="F335" s="41" t="s">
        <v>7</v>
      </c>
      <c r="G335" s="41">
        <v>534</v>
      </c>
      <c r="I335" s="65" t="s">
        <v>2081</v>
      </c>
      <c r="J335" s="41">
        <v>405</v>
      </c>
      <c r="K335" s="41">
        <v>648</v>
      </c>
      <c r="P335" s="51" t="str" cm="1">
        <f t="array" ref="P335">IFERROR(INDEX($C$2:$C$1840,_xlfn.AGGREGATE(15,3,(($A$2:$A$1840=$N$3)/($A$2:$A$1840=$N$3)*ROW($A$2:$A$1840))-ROW($A$1), ROWS($M$3:M335))), "")</f>
        <v/>
      </c>
      <c r="Q335" s="41" t="str" cm="1">
        <f t="array" ref="Q335">IFERROR(INDEX($B$2:$B$1840,_xlfn.AGGREGATE(15,3,(($A$2:$A$1840=$N$3)/($A$2:$A$1840=$N$3)*ROW($A$2:$A$1840))-ROW($A$1), ROWS($M$3:M335))), "")</f>
        <v/>
      </c>
    </row>
    <row r="336" spans="1:20" x14ac:dyDescent="0.45">
      <c r="A336" s="41" t="s">
        <v>2780</v>
      </c>
      <c r="B336" s="45" t="s">
        <v>2799</v>
      </c>
      <c r="C336" s="45" t="s">
        <v>2800</v>
      </c>
      <c r="D336" s="45"/>
      <c r="E336" s="41" t="s">
        <v>2084</v>
      </c>
      <c r="F336" s="41" t="s">
        <v>7</v>
      </c>
      <c r="G336" s="41">
        <v>1417</v>
      </c>
      <c r="I336" s="65" t="s">
        <v>2085</v>
      </c>
      <c r="J336" s="41">
        <v>963</v>
      </c>
      <c r="K336" s="41">
        <v>1531.2</v>
      </c>
      <c r="P336" s="51" t="str" cm="1">
        <f t="array" ref="P336">IFERROR(INDEX($C$2:$C$1840,_xlfn.AGGREGATE(15,3,(($A$2:$A$1840=$N$3)/($A$2:$A$1840=$N$3)*ROW($A$2:$A$1840))-ROW($A$1), ROWS($M$3:M336))), "")</f>
        <v/>
      </c>
      <c r="Q336" s="41" t="str" cm="1">
        <f t="array" ref="Q336">IFERROR(INDEX($B$2:$B$1840,_xlfn.AGGREGATE(15,3,(($A$2:$A$1840=$N$3)/($A$2:$A$1840=$N$3)*ROW($A$2:$A$1840))-ROW($A$1), ROWS($M$3:M336))), "")</f>
        <v/>
      </c>
    </row>
    <row r="337" spans="1:17" x14ac:dyDescent="0.45">
      <c r="A337" s="41" t="s">
        <v>2780</v>
      </c>
      <c r="B337" s="45" t="s">
        <v>2801</v>
      </c>
      <c r="C337" s="45" t="s">
        <v>2802</v>
      </c>
      <c r="D337" s="45"/>
      <c r="E337" s="41" t="s">
        <v>2084</v>
      </c>
      <c r="F337" s="41" t="s">
        <v>7</v>
      </c>
      <c r="G337" s="41">
        <v>121</v>
      </c>
      <c r="I337" s="65" t="s">
        <v>2085</v>
      </c>
      <c r="J337" s="41">
        <v>83</v>
      </c>
      <c r="K337" s="41">
        <v>132.80000000000001</v>
      </c>
      <c r="P337" s="51" t="str" cm="1">
        <f t="array" ref="P337">IFERROR(INDEX($C$2:$C$1840,_xlfn.AGGREGATE(15,3,(($A$2:$A$1840=$N$3)/($A$2:$A$1840=$N$3)*ROW($A$2:$A$1840))-ROW($A$1), ROWS($M$3:M337))), "")</f>
        <v/>
      </c>
      <c r="Q337" s="41" t="str" cm="1">
        <f t="array" ref="Q337">IFERROR(INDEX($B$2:$B$1840,_xlfn.AGGREGATE(15,3,(($A$2:$A$1840=$N$3)/($A$2:$A$1840=$N$3)*ROW($A$2:$A$1840))-ROW($A$1), ROWS($M$3:M337))), "")</f>
        <v/>
      </c>
    </row>
    <row r="338" spans="1:17" x14ac:dyDescent="0.45">
      <c r="A338" s="41" t="s">
        <v>2803</v>
      </c>
      <c r="B338" s="45" t="s">
        <v>2804</v>
      </c>
      <c r="C338" s="45" t="s">
        <v>2805</v>
      </c>
      <c r="D338" s="45"/>
      <c r="E338" s="41" t="s">
        <v>2070</v>
      </c>
      <c r="F338" s="41" t="s">
        <v>13</v>
      </c>
      <c r="G338" s="41">
        <v>138</v>
      </c>
      <c r="I338" s="65" t="s">
        <v>2071</v>
      </c>
      <c r="J338" s="41">
        <v>73</v>
      </c>
      <c r="K338" s="41">
        <v>0</v>
      </c>
      <c r="P338" s="51" t="str" cm="1">
        <f t="array" ref="P338">IFERROR(INDEX($C$2:$C$1840,_xlfn.AGGREGATE(15,3,(($A$2:$A$1840=$N$3)/($A$2:$A$1840=$N$3)*ROW($A$2:$A$1840))-ROW($A$1), ROWS($M$3:M338))), "")</f>
        <v/>
      </c>
      <c r="Q338" s="41" t="str" cm="1">
        <f t="array" ref="Q338">IFERROR(INDEX($B$2:$B$1840,_xlfn.AGGREGATE(15,3,(($A$2:$A$1840=$N$3)/($A$2:$A$1840=$N$3)*ROW($A$2:$A$1840))-ROW($A$1), ROWS($M$3:M338))), "")</f>
        <v/>
      </c>
    </row>
    <row r="339" spans="1:17" x14ac:dyDescent="0.45">
      <c r="A339" s="41" t="s">
        <v>2803</v>
      </c>
      <c r="B339" s="45" t="s">
        <v>2806</v>
      </c>
      <c r="C339" s="45" t="s">
        <v>2807</v>
      </c>
      <c r="D339" s="45"/>
      <c r="E339" s="41" t="s">
        <v>6155</v>
      </c>
      <c r="F339" s="41" t="s">
        <v>7</v>
      </c>
      <c r="G339" s="41">
        <v>379</v>
      </c>
      <c r="I339" s="65" t="s">
        <v>2075</v>
      </c>
      <c r="J339" s="41">
        <v>215</v>
      </c>
      <c r="K339" s="41">
        <v>344</v>
      </c>
      <c r="P339" s="51" t="str" cm="1">
        <f t="array" ref="P339">IFERROR(INDEX($C$2:$C$1840,_xlfn.AGGREGATE(15,3,(($A$2:$A$1840=$N$3)/($A$2:$A$1840=$N$3)*ROW($A$2:$A$1840))-ROW($A$1), ROWS($M$3:M339))), "")</f>
        <v/>
      </c>
      <c r="Q339" s="41" t="str" cm="1">
        <f t="array" ref="Q339">IFERROR(INDEX($B$2:$B$1840,_xlfn.AGGREGATE(15,3,(($A$2:$A$1840=$N$3)/($A$2:$A$1840=$N$3)*ROW($A$2:$A$1840))-ROW($A$1), ROWS($M$3:M339))), "")</f>
        <v/>
      </c>
    </row>
    <row r="340" spans="1:17" x14ac:dyDescent="0.45">
      <c r="A340" s="41" t="s">
        <v>2803</v>
      </c>
      <c r="B340" s="45" t="s">
        <v>2808</v>
      </c>
      <c r="C340" s="45" t="s">
        <v>2809</v>
      </c>
      <c r="D340" s="45"/>
      <c r="E340" s="41" t="s">
        <v>6152</v>
      </c>
      <c r="F340" s="41" t="s">
        <v>7</v>
      </c>
      <c r="G340" s="41">
        <v>215</v>
      </c>
      <c r="I340" s="65" t="s">
        <v>2071</v>
      </c>
      <c r="J340" s="41">
        <v>150</v>
      </c>
      <c r="K340" s="41">
        <v>240</v>
      </c>
      <c r="P340" s="51" t="str" cm="1">
        <f t="array" ref="P340">IFERROR(INDEX($C$2:$C$1840,_xlfn.AGGREGATE(15,3,(($A$2:$A$1840=$N$3)/($A$2:$A$1840=$N$3)*ROW($A$2:$A$1840))-ROW($A$1), ROWS($M$3:M340))), "")</f>
        <v/>
      </c>
      <c r="Q340" s="41" t="str" cm="1">
        <f t="array" ref="Q340">IFERROR(INDEX($B$2:$B$1840,_xlfn.AGGREGATE(15,3,(($A$2:$A$1840=$N$3)/($A$2:$A$1840=$N$3)*ROW($A$2:$A$1840))-ROW($A$1), ROWS($M$3:M340))), "")</f>
        <v/>
      </c>
    </row>
    <row r="341" spans="1:17" x14ac:dyDescent="0.45">
      <c r="A341" s="41" t="s">
        <v>2803</v>
      </c>
      <c r="B341" s="45" t="s">
        <v>2810</v>
      </c>
      <c r="C341" s="45" t="s">
        <v>2811</v>
      </c>
      <c r="D341" s="45"/>
      <c r="E341" s="41" t="s">
        <v>6155</v>
      </c>
      <c r="F341" s="41" t="s">
        <v>7</v>
      </c>
      <c r="G341" s="41">
        <v>449</v>
      </c>
      <c r="I341" s="65" t="s">
        <v>2075</v>
      </c>
      <c r="J341" s="41">
        <v>360</v>
      </c>
      <c r="K341" s="41">
        <v>576</v>
      </c>
      <c r="P341" s="51" t="str" cm="1">
        <f t="array" ref="P341">IFERROR(INDEX($C$2:$C$1840,_xlfn.AGGREGATE(15,3,(($A$2:$A$1840=$N$3)/($A$2:$A$1840=$N$3)*ROW($A$2:$A$1840))-ROW($A$1), ROWS($M$3:M341))), "")</f>
        <v/>
      </c>
      <c r="Q341" s="41" t="str" cm="1">
        <f t="array" ref="Q341">IFERROR(INDEX($B$2:$B$1840,_xlfn.AGGREGATE(15,3,(($A$2:$A$1840=$N$3)/($A$2:$A$1840=$N$3)*ROW($A$2:$A$1840))-ROW($A$1), ROWS($M$3:M341))), "")</f>
        <v/>
      </c>
    </row>
    <row r="342" spans="1:17" x14ac:dyDescent="0.45">
      <c r="A342" s="41" t="s">
        <v>2803</v>
      </c>
      <c r="B342" s="45" t="s">
        <v>2812</v>
      </c>
      <c r="C342" s="45" t="s">
        <v>2813</v>
      </c>
      <c r="D342" s="45"/>
      <c r="E342" s="41" t="s">
        <v>6155</v>
      </c>
      <c r="F342" s="41" t="s">
        <v>13</v>
      </c>
      <c r="G342" s="41">
        <v>277</v>
      </c>
      <c r="I342" s="65" t="s">
        <v>2075</v>
      </c>
      <c r="J342" s="41">
        <v>121</v>
      </c>
      <c r="K342" s="41">
        <v>193.60000000000002</v>
      </c>
    </row>
    <row r="343" spans="1:17" x14ac:dyDescent="0.45">
      <c r="A343" s="41" t="s">
        <v>2803</v>
      </c>
      <c r="B343" s="45" t="s">
        <v>2814</v>
      </c>
      <c r="C343" s="45" t="s">
        <v>2815</v>
      </c>
      <c r="D343" s="45"/>
      <c r="E343" s="41" t="s">
        <v>2227</v>
      </c>
      <c r="F343" s="41" t="s">
        <v>13</v>
      </c>
      <c r="G343" s="41">
        <v>53</v>
      </c>
      <c r="I343" s="65" t="s">
        <v>2228</v>
      </c>
      <c r="J343" s="41">
        <v>44</v>
      </c>
      <c r="K343" s="41">
        <v>70.400000000000006</v>
      </c>
    </row>
    <row r="344" spans="1:17" x14ac:dyDescent="0.45">
      <c r="A344" s="41" t="s">
        <v>2803</v>
      </c>
      <c r="B344" s="45" t="s">
        <v>2816</v>
      </c>
      <c r="C344" s="45" t="s">
        <v>2817</v>
      </c>
      <c r="D344" s="45"/>
      <c r="E344" s="41" t="s">
        <v>6155</v>
      </c>
      <c r="F344" s="41" t="s">
        <v>7</v>
      </c>
      <c r="G344" s="41">
        <v>351</v>
      </c>
      <c r="I344" s="65" t="s">
        <v>2075</v>
      </c>
      <c r="J344" s="41">
        <v>231</v>
      </c>
      <c r="K344" s="41">
        <v>369.6</v>
      </c>
    </row>
    <row r="345" spans="1:17" x14ac:dyDescent="0.45">
      <c r="A345" s="41" t="s">
        <v>2803</v>
      </c>
      <c r="B345" s="45" t="s">
        <v>2818</v>
      </c>
      <c r="C345" s="45" t="s">
        <v>2819</v>
      </c>
      <c r="D345" s="45"/>
      <c r="E345" s="41" t="s">
        <v>6155</v>
      </c>
      <c r="F345" s="41" t="s">
        <v>7</v>
      </c>
      <c r="G345" s="41">
        <v>263</v>
      </c>
      <c r="I345" s="65" t="s">
        <v>2075</v>
      </c>
      <c r="J345" s="41">
        <v>147</v>
      </c>
      <c r="K345" s="41">
        <v>235.20000000000002</v>
      </c>
    </row>
    <row r="346" spans="1:17" x14ac:dyDescent="0.45">
      <c r="A346" s="41" t="s">
        <v>2803</v>
      </c>
      <c r="B346" s="45" t="s">
        <v>2820</v>
      </c>
      <c r="C346" s="45" t="s">
        <v>2821</v>
      </c>
      <c r="D346" s="45"/>
      <c r="E346" s="41" t="s">
        <v>6155</v>
      </c>
      <c r="F346" s="41" t="s">
        <v>7</v>
      </c>
      <c r="G346" s="41">
        <v>407</v>
      </c>
      <c r="I346" s="65" t="s">
        <v>2075</v>
      </c>
      <c r="J346" s="41">
        <v>299</v>
      </c>
      <c r="K346" s="41">
        <v>478.40000000000003</v>
      </c>
    </row>
    <row r="347" spans="1:17" x14ac:dyDescent="0.45">
      <c r="A347" s="41" t="s">
        <v>2803</v>
      </c>
      <c r="B347" s="45" t="s">
        <v>2822</v>
      </c>
      <c r="C347" s="45" t="s">
        <v>2823</v>
      </c>
      <c r="D347" s="45"/>
      <c r="E347" s="41" t="s">
        <v>6155</v>
      </c>
      <c r="F347" s="41" t="s">
        <v>13</v>
      </c>
      <c r="G347" s="41">
        <v>246</v>
      </c>
      <c r="I347" s="65" t="s">
        <v>2075</v>
      </c>
      <c r="J347" s="41">
        <v>115</v>
      </c>
      <c r="K347" s="41">
        <v>184</v>
      </c>
    </row>
    <row r="348" spans="1:17" x14ac:dyDescent="0.45">
      <c r="A348" s="41" t="s">
        <v>2803</v>
      </c>
      <c r="B348" s="45" t="s">
        <v>2824</v>
      </c>
      <c r="C348" s="45" t="s">
        <v>2825</v>
      </c>
      <c r="D348" s="45"/>
      <c r="E348" s="41" t="s">
        <v>6155</v>
      </c>
      <c r="F348" s="41" t="s">
        <v>7</v>
      </c>
      <c r="G348" s="41">
        <v>349</v>
      </c>
      <c r="I348" s="65" t="s">
        <v>2075</v>
      </c>
      <c r="J348" s="41">
        <v>271</v>
      </c>
      <c r="K348" s="41">
        <v>433.6</v>
      </c>
    </row>
    <row r="349" spans="1:17" x14ac:dyDescent="0.45">
      <c r="A349" s="41" t="s">
        <v>2803</v>
      </c>
      <c r="B349" s="45" t="s">
        <v>2826</v>
      </c>
      <c r="C349" s="45" t="s">
        <v>2827</v>
      </c>
      <c r="D349" s="45"/>
      <c r="E349" s="41" t="s">
        <v>2144</v>
      </c>
      <c r="F349" s="41" t="s">
        <v>7</v>
      </c>
      <c r="G349" s="41">
        <v>817</v>
      </c>
      <c r="I349" s="65" t="s">
        <v>2081</v>
      </c>
      <c r="J349" s="41">
        <v>490</v>
      </c>
      <c r="K349" s="41">
        <v>784</v>
      </c>
    </row>
    <row r="350" spans="1:17" x14ac:dyDescent="0.45">
      <c r="A350" s="41" t="s">
        <v>2803</v>
      </c>
      <c r="B350" s="45" t="s">
        <v>2828</v>
      </c>
      <c r="C350" s="45" t="s">
        <v>2829</v>
      </c>
      <c r="D350" s="45"/>
      <c r="E350" s="41" t="s">
        <v>2144</v>
      </c>
      <c r="F350" s="41" t="s">
        <v>7</v>
      </c>
      <c r="G350" s="41">
        <v>783</v>
      </c>
      <c r="I350" s="65" t="s">
        <v>2081</v>
      </c>
      <c r="J350" s="41">
        <v>505</v>
      </c>
      <c r="K350" s="41">
        <v>808</v>
      </c>
    </row>
    <row r="351" spans="1:17" x14ac:dyDescent="0.45">
      <c r="A351" s="41" t="s">
        <v>2803</v>
      </c>
      <c r="B351" s="45" t="s">
        <v>2830</v>
      </c>
      <c r="C351" s="45" t="s">
        <v>2831</v>
      </c>
      <c r="D351" s="45"/>
      <c r="E351" s="41" t="s">
        <v>2084</v>
      </c>
      <c r="F351" s="41" t="s">
        <v>13</v>
      </c>
      <c r="G351" s="41">
        <v>936</v>
      </c>
      <c r="I351" s="65" t="s">
        <v>2085</v>
      </c>
      <c r="J351" s="41">
        <v>544</v>
      </c>
      <c r="K351" s="41">
        <v>870.40000000000009</v>
      </c>
    </row>
    <row r="352" spans="1:17" x14ac:dyDescent="0.45">
      <c r="A352" s="41" t="s">
        <v>2803</v>
      </c>
      <c r="B352" s="45" t="s">
        <v>2832</v>
      </c>
      <c r="C352" s="45" t="s">
        <v>2833</v>
      </c>
      <c r="D352" s="45"/>
      <c r="E352" s="41" t="s">
        <v>2084</v>
      </c>
      <c r="F352" s="41" t="s">
        <v>13</v>
      </c>
      <c r="G352" s="41">
        <v>1141</v>
      </c>
      <c r="I352" s="65" t="s">
        <v>2085</v>
      </c>
      <c r="J352" s="41">
        <v>500</v>
      </c>
      <c r="K352" s="41">
        <v>800</v>
      </c>
    </row>
    <row r="353" spans="1:11" x14ac:dyDescent="0.45">
      <c r="A353" s="41" t="s">
        <v>2834</v>
      </c>
      <c r="B353" s="45" t="s">
        <v>2835</v>
      </c>
      <c r="C353" s="45" t="s">
        <v>2836</v>
      </c>
      <c r="D353" s="45"/>
      <c r="E353" s="41" t="s">
        <v>6159</v>
      </c>
      <c r="F353" s="41" t="s">
        <v>9</v>
      </c>
      <c r="G353" s="41">
        <v>192</v>
      </c>
      <c r="I353" s="65" t="s">
        <v>2284</v>
      </c>
      <c r="J353" s="41">
        <v>59</v>
      </c>
      <c r="K353" s="41">
        <v>94.4</v>
      </c>
    </row>
    <row r="354" spans="1:11" x14ac:dyDescent="0.45">
      <c r="A354" s="41" t="s">
        <v>2837</v>
      </c>
      <c r="B354" s="45" t="s">
        <v>2838</v>
      </c>
      <c r="C354" s="45" t="s">
        <v>2839</v>
      </c>
      <c r="D354" s="45"/>
      <c r="E354" s="41" t="s">
        <v>2089</v>
      </c>
      <c r="F354" s="41" t="s">
        <v>7</v>
      </c>
      <c r="G354" s="41">
        <v>746</v>
      </c>
      <c r="I354" s="65" t="s">
        <v>2075</v>
      </c>
      <c r="J354" s="41">
        <v>373</v>
      </c>
      <c r="K354" s="41">
        <v>571.20000000000005</v>
      </c>
    </row>
    <row r="355" spans="1:11" x14ac:dyDescent="0.45">
      <c r="A355" s="41" t="s">
        <v>2837</v>
      </c>
      <c r="B355" s="45" t="s">
        <v>2840</v>
      </c>
      <c r="C355" s="45" t="s">
        <v>2841</v>
      </c>
      <c r="D355" s="45"/>
      <c r="E355" s="41" t="s">
        <v>2080</v>
      </c>
      <c r="F355" s="41" t="s">
        <v>7</v>
      </c>
      <c r="G355" s="41">
        <v>588</v>
      </c>
      <c r="I355" s="65" t="s">
        <v>2081</v>
      </c>
      <c r="J355" s="41">
        <v>249</v>
      </c>
      <c r="K355" s="41">
        <v>398.40000000000003</v>
      </c>
    </row>
    <row r="356" spans="1:11" x14ac:dyDescent="0.45">
      <c r="A356" s="41" t="s">
        <v>2837</v>
      </c>
      <c r="B356" s="45" t="s">
        <v>2842</v>
      </c>
      <c r="C356" s="45" t="s">
        <v>2843</v>
      </c>
      <c r="D356" s="45"/>
      <c r="E356" s="41" t="s">
        <v>6156</v>
      </c>
      <c r="F356" s="41" t="s">
        <v>13</v>
      </c>
      <c r="G356" s="41">
        <v>494</v>
      </c>
      <c r="I356" s="65" t="s">
        <v>2085</v>
      </c>
      <c r="J356" s="41">
        <v>192</v>
      </c>
      <c r="K356" s="41">
        <v>300.8</v>
      </c>
    </row>
    <row r="357" spans="1:11" x14ac:dyDescent="0.45">
      <c r="A357" s="41" t="s">
        <v>2844</v>
      </c>
      <c r="B357" s="45" t="s">
        <v>2845</v>
      </c>
      <c r="C357" s="45" t="s">
        <v>2846</v>
      </c>
      <c r="D357" s="45"/>
      <c r="E357" s="41" t="s">
        <v>2182</v>
      </c>
      <c r="F357" s="41" t="s">
        <v>9</v>
      </c>
      <c r="G357" s="41">
        <v>306</v>
      </c>
      <c r="I357" s="65" t="s">
        <v>2075</v>
      </c>
      <c r="J357" s="41">
        <v>20</v>
      </c>
      <c r="K357" s="41">
        <v>32</v>
      </c>
    </row>
    <row r="358" spans="1:11" x14ac:dyDescent="0.45">
      <c r="A358" s="41" t="s">
        <v>2844</v>
      </c>
      <c r="B358" s="45" t="s">
        <v>2847</v>
      </c>
      <c r="C358" s="45" t="s">
        <v>2848</v>
      </c>
      <c r="D358" s="45"/>
      <c r="E358" s="41" t="s">
        <v>2215</v>
      </c>
      <c r="F358" s="41" t="s">
        <v>13</v>
      </c>
      <c r="G358" s="41">
        <v>325</v>
      </c>
      <c r="I358" s="65" t="s">
        <v>2071</v>
      </c>
      <c r="J358" s="41">
        <v>13</v>
      </c>
      <c r="K358" s="41">
        <v>20.8</v>
      </c>
    </row>
    <row r="359" spans="1:11" x14ac:dyDescent="0.45">
      <c r="A359" s="41" t="s">
        <v>2844</v>
      </c>
      <c r="B359" s="45" t="s">
        <v>2849</v>
      </c>
      <c r="C359" s="45" t="s">
        <v>2850</v>
      </c>
      <c r="D359" s="45"/>
      <c r="E359" s="41" t="s">
        <v>2144</v>
      </c>
      <c r="F359" s="41" t="s">
        <v>13</v>
      </c>
      <c r="G359" s="41">
        <v>352</v>
      </c>
      <c r="I359" s="65" t="s">
        <v>2081</v>
      </c>
      <c r="J359" s="41">
        <v>23</v>
      </c>
      <c r="K359" s="41">
        <v>36.800000000000004</v>
      </c>
    </row>
    <row r="360" spans="1:11" x14ac:dyDescent="0.45">
      <c r="A360" s="41" t="s">
        <v>2844</v>
      </c>
      <c r="B360" s="45" t="s">
        <v>2851</v>
      </c>
      <c r="C360" s="45" t="s">
        <v>2852</v>
      </c>
      <c r="D360" s="45"/>
      <c r="E360" s="41" t="s">
        <v>2084</v>
      </c>
      <c r="F360" s="41" t="s">
        <v>13</v>
      </c>
      <c r="G360" s="41">
        <v>451</v>
      </c>
      <c r="I360" s="65" t="s">
        <v>2085</v>
      </c>
      <c r="J360" s="41">
        <v>34</v>
      </c>
      <c r="K360" s="41">
        <v>54.400000000000006</v>
      </c>
    </row>
    <row r="361" spans="1:11" x14ac:dyDescent="0.45">
      <c r="A361" s="41" t="s">
        <v>2853</v>
      </c>
      <c r="B361" s="45" t="s">
        <v>2854</v>
      </c>
      <c r="C361" s="45" t="s">
        <v>2855</v>
      </c>
      <c r="D361" s="45"/>
      <c r="E361" s="41" t="s">
        <v>2376</v>
      </c>
      <c r="F361" s="41" t="s">
        <v>9</v>
      </c>
      <c r="G361" s="41">
        <v>454</v>
      </c>
      <c r="I361" s="65" t="s">
        <v>2075</v>
      </c>
      <c r="J361" s="41">
        <v>58</v>
      </c>
      <c r="K361" s="41">
        <v>91.2</v>
      </c>
    </row>
    <row r="362" spans="1:11" x14ac:dyDescent="0.45">
      <c r="A362" s="41" t="s">
        <v>2853</v>
      </c>
      <c r="B362" s="45" t="s">
        <v>2856</v>
      </c>
      <c r="C362" s="45" t="s">
        <v>2857</v>
      </c>
      <c r="D362" s="45"/>
      <c r="E362" s="41" t="s">
        <v>2376</v>
      </c>
      <c r="F362" s="41" t="s">
        <v>13</v>
      </c>
      <c r="G362" s="41">
        <v>445</v>
      </c>
      <c r="I362" s="65" t="s">
        <v>2075</v>
      </c>
      <c r="J362" s="41">
        <v>26</v>
      </c>
      <c r="K362" s="41">
        <v>36.800000000000004</v>
      </c>
    </row>
    <row r="363" spans="1:11" x14ac:dyDescent="0.45">
      <c r="A363" s="41" t="s">
        <v>2853</v>
      </c>
      <c r="B363" s="45" t="s">
        <v>2858</v>
      </c>
      <c r="C363" s="45" t="s">
        <v>2859</v>
      </c>
      <c r="D363" s="45"/>
      <c r="E363" s="41" t="s">
        <v>2376</v>
      </c>
      <c r="F363" s="41" t="s">
        <v>13</v>
      </c>
      <c r="G363" s="41">
        <v>428</v>
      </c>
      <c r="I363" s="65" t="s">
        <v>2075</v>
      </c>
      <c r="J363" s="41">
        <v>20</v>
      </c>
      <c r="K363" s="41">
        <v>32</v>
      </c>
    </row>
    <row r="364" spans="1:11" x14ac:dyDescent="0.45">
      <c r="A364" s="41" t="s">
        <v>2853</v>
      </c>
      <c r="B364" s="45" t="s">
        <v>2860</v>
      </c>
      <c r="C364" s="45" t="s">
        <v>2861</v>
      </c>
      <c r="D364" s="45"/>
      <c r="E364" s="41" t="s">
        <v>2144</v>
      </c>
      <c r="F364" s="41" t="s">
        <v>13</v>
      </c>
      <c r="G364" s="41">
        <v>681</v>
      </c>
      <c r="I364" s="65" t="s">
        <v>2081</v>
      </c>
      <c r="J364" s="41">
        <v>60</v>
      </c>
      <c r="K364" s="41">
        <v>96</v>
      </c>
    </row>
    <row r="365" spans="1:11" x14ac:dyDescent="0.45">
      <c r="A365" s="41" t="s">
        <v>2862</v>
      </c>
      <c r="B365" s="45" t="s">
        <v>2863</v>
      </c>
      <c r="C365" s="45" t="s">
        <v>2864</v>
      </c>
      <c r="D365" s="45"/>
      <c r="E365" s="41" t="s">
        <v>2124</v>
      </c>
      <c r="F365" s="41" t="s">
        <v>13</v>
      </c>
      <c r="G365" s="41">
        <v>127</v>
      </c>
      <c r="I365" s="65" t="s">
        <v>2075</v>
      </c>
      <c r="J365" s="41">
        <v>33</v>
      </c>
      <c r="K365" s="41">
        <v>51.2</v>
      </c>
    </row>
    <row r="366" spans="1:11" x14ac:dyDescent="0.45">
      <c r="A366" s="41" t="s">
        <v>2865</v>
      </c>
      <c r="B366" s="45" t="s">
        <v>2599</v>
      </c>
      <c r="C366" s="45" t="s">
        <v>2866</v>
      </c>
      <c r="D366" s="45"/>
      <c r="E366" s="41" t="s">
        <v>6155</v>
      </c>
      <c r="F366" s="41" t="s">
        <v>7</v>
      </c>
      <c r="G366" s="41">
        <v>357</v>
      </c>
      <c r="I366" s="65" t="s">
        <v>2075</v>
      </c>
      <c r="J366" s="41">
        <v>78</v>
      </c>
      <c r="K366" s="41">
        <v>124.80000000000001</v>
      </c>
    </row>
    <row r="367" spans="1:11" x14ac:dyDescent="0.45">
      <c r="A367" s="41" t="s">
        <v>2865</v>
      </c>
      <c r="B367" s="45" t="s">
        <v>2867</v>
      </c>
      <c r="C367" s="45" t="s">
        <v>2868</v>
      </c>
      <c r="D367" s="45"/>
      <c r="E367" s="41" t="s">
        <v>6155</v>
      </c>
      <c r="F367" s="41" t="s">
        <v>7</v>
      </c>
      <c r="G367" s="41">
        <v>335</v>
      </c>
      <c r="I367" s="65" t="s">
        <v>2075</v>
      </c>
      <c r="J367" s="41">
        <v>77</v>
      </c>
      <c r="K367" s="41">
        <v>123.2</v>
      </c>
    </row>
    <row r="368" spans="1:11" x14ac:dyDescent="0.45">
      <c r="A368" s="41" t="s">
        <v>2865</v>
      </c>
      <c r="B368" s="45" t="s">
        <v>2869</v>
      </c>
      <c r="C368" s="45" t="s">
        <v>2870</v>
      </c>
      <c r="D368" s="45"/>
      <c r="E368" s="41" t="s">
        <v>2376</v>
      </c>
      <c r="F368" s="41" t="s">
        <v>7</v>
      </c>
      <c r="G368" s="41">
        <v>316</v>
      </c>
      <c r="I368" s="65" t="s">
        <v>2075</v>
      </c>
      <c r="J368" s="41">
        <v>65</v>
      </c>
      <c r="K368" s="41">
        <v>75.2</v>
      </c>
    </row>
    <row r="369" spans="1:11" x14ac:dyDescent="0.45">
      <c r="A369" s="41" t="s">
        <v>2865</v>
      </c>
      <c r="B369" s="45" t="s">
        <v>2871</v>
      </c>
      <c r="C369" s="45" t="s">
        <v>2872</v>
      </c>
      <c r="D369" s="45"/>
      <c r="E369" s="41" t="s">
        <v>6155</v>
      </c>
      <c r="F369" s="41" t="s">
        <v>13</v>
      </c>
      <c r="G369" s="41">
        <v>306</v>
      </c>
      <c r="I369" s="65" t="s">
        <v>2075</v>
      </c>
      <c r="J369" s="41">
        <v>52</v>
      </c>
      <c r="K369" s="41">
        <v>83.2</v>
      </c>
    </row>
    <row r="370" spans="1:11" x14ac:dyDescent="0.45">
      <c r="A370" s="41" t="s">
        <v>2865</v>
      </c>
      <c r="B370" s="45" t="s">
        <v>2873</v>
      </c>
      <c r="C370" s="45" t="s">
        <v>2874</v>
      </c>
      <c r="D370" s="45"/>
      <c r="E370" s="41" t="s">
        <v>2376</v>
      </c>
      <c r="F370" s="41" t="s">
        <v>7</v>
      </c>
      <c r="G370" s="41">
        <v>334</v>
      </c>
      <c r="I370" s="65" t="s">
        <v>2075</v>
      </c>
      <c r="J370" s="41">
        <v>62</v>
      </c>
      <c r="K370" s="41">
        <v>86.4</v>
      </c>
    </row>
    <row r="371" spans="1:11" x14ac:dyDescent="0.45">
      <c r="A371" s="41" t="s">
        <v>2865</v>
      </c>
      <c r="B371" s="45" t="s">
        <v>2875</v>
      </c>
      <c r="C371" s="45" t="s">
        <v>2876</v>
      </c>
      <c r="D371" s="45"/>
      <c r="E371" s="41" t="s">
        <v>2144</v>
      </c>
      <c r="F371" s="41" t="s">
        <v>13</v>
      </c>
      <c r="G371" s="41">
        <v>789</v>
      </c>
      <c r="I371" s="65" t="s">
        <v>2081</v>
      </c>
      <c r="J371" s="41">
        <v>177</v>
      </c>
      <c r="K371" s="41">
        <v>283.2</v>
      </c>
    </row>
    <row r="372" spans="1:11" x14ac:dyDescent="0.45">
      <c r="A372" s="41" t="s">
        <v>2865</v>
      </c>
      <c r="B372" s="45" t="s">
        <v>2877</v>
      </c>
      <c r="C372" s="45" t="s">
        <v>2878</v>
      </c>
      <c r="D372" s="45"/>
      <c r="E372" s="41" t="s">
        <v>2084</v>
      </c>
      <c r="F372" s="41" t="s">
        <v>13</v>
      </c>
      <c r="G372" s="41">
        <v>868</v>
      </c>
      <c r="I372" s="65" t="s">
        <v>2085</v>
      </c>
      <c r="J372" s="41">
        <v>177</v>
      </c>
      <c r="K372" s="41">
        <v>280</v>
      </c>
    </row>
    <row r="373" spans="1:11" x14ac:dyDescent="0.45">
      <c r="A373" s="41" t="s">
        <v>2879</v>
      </c>
      <c r="B373" s="45" t="s">
        <v>2880</v>
      </c>
      <c r="C373" s="45" t="s">
        <v>2881</v>
      </c>
      <c r="D373" s="45"/>
      <c r="E373" s="41" t="s">
        <v>2263</v>
      </c>
      <c r="F373" s="41" t="s">
        <v>13</v>
      </c>
      <c r="G373" s="41">
        <v>127</v>
      </c>
      <c r="I373" s="65" t="s">
        <v>2071</v>
      </c>
      <c r="J373" s="41">
        <v>43</v>
      </c>
      <c r="K373" s="41">
        <v>27.200000000000003</v>
      </c>
    </row>
    <row r="374" spans="1:11" x14ac:dyDescent="0.45">
      <c r="A374" s="41" t="s">
        <v>2879</v>
      </c>
      <c r="B374" s="45" t="s">
        <v>2882</v>
      </c>
      <c r="C374" s="45" t="s">
        <v>2883</v>
      </c>
      <c r="D374" s="45"/>
      <c r="E374" s="41" t="s">
        <v>2605</v>
      </c>
      <c r="F374" s="41" t="s">
        <v>7</v>
      </c>
      <c r="G374" s="41">
        <v>372</v>
      </c>
      <c r="I374" s="65" t="s">
        <v>2075</v>
      </c>
      <c r="J374" s="41">
        <v>107</v>
      </c>
      <c r="K374" s="41">
        <v>171.20000000000002</v>
      </c>
    </row>
    <row r="375" spans="1:11" x14ac:dyDescent="0.45">
      <c r="A375" s="41" t="s">
        <v>2879</v>
      </c>
      <c r="B375" s="45" t="s">
        <v>2884</v>
      </c>
      <c r="C375" s="45" t="s">
        <v>2885</v>
      </c>
      <c r="D375" s="45"/>
      <c r="E375" s="41" t="s">
        <v>2376</v>
      </c>
      <c r="F375" s="41" t="s">
        <v>7</v>
      </c>
      <c r="G375" s="41">
        <v>366</v>
      </c>
      <c r="I375" s="65" t="s">
        <v>2075</v>
      </c>
      <c r="J375" s="41">
        <v>109</v>
      </c>
      <c r="K375" s="41">
        <v>163.20000000000002</v>
      </c>
    </row>
    <row r="376" spans="1:11" x14ac:dyDescent="0.45">
      <c r="A376" s="41" t="s">
        <v>2879</v>
      </c>
      <c r="B376" s="45" t="s">
        <v>2886</v>
      </c>
      <c r="C376" s="45" t="s">
        <v>2887</v>
      </c>
      <c r="D376" s="45"/>
      <c r="E376" s="41" t="s">
        <v>6155</v>
      </c>
      <c r="F376" s="41" t="s">
        <v>7</v>
      </c>
      <c r="G376" s="41">
        <v>635</v>
      </c>
      <c r="I376" s="65" t="s">
        <v>2075</v>
      </c>
      <c r="J376" s="41">
        <v>170</v>
      </c>
      <c r="K376" s="41">
        <v>272</v>
      </c>
    </row>
    <row r="377" spans="1:11" x14ac:dyDescent="0.45">
      <c r="A377" s="41" t="s">
        <v>2879</v>
      </c>
      <c r="B377" s="45" t="s">
        <v>2888</v>
      </c>
      <c r="C377" s="45" t="s">
        <v>2889</v>
      </c>
      <c r="D377" s="45"/>
      <c r="E377" s="41" t="s">
        <v>2144</v>
      </c>
      <c r="F377" s="41" t="s">
        <v>13</v>
      </c>
      <c r="G377" s="41">
        <v>870</v>
      </c>
      <c r="I377" s="65" t="s">
        <v>2081</v>
      </c>
      <c r="J377" s="41">
        <v>236</v>
      </c>
      <c r="K377" s="41">
        <v>377.6</v>
      </c>
    </row>
    <row r="378" spans="1:11" x14ac:dyDescent="0.45">
      <c r="A378" s="41" t="s">
        <v>2879</v>
      </c>
      <c r="B378" s="45" t="s">
        <v>2890</v>
      </c>
      <c r="C378" s="45" t="s">
        <v>2891</v>
      </c>
      <c r="D378" s="45"/>
      <c r="E378" s="41" t="s">
        <v>2084</v>
      </c>
      <c r="F378" s="41" t="s">
        <v>13</v>
      </c>
      <c r="G378" s="41">
        <v>1043</v>
      </c>
      <c r="I378" s="65" t="s">
        <v>2085</v>
      </c>
      <c r="J378" s="41">
        <v>223</v>
      </c>
      <c r="K378" s="41">
        <v>356.8</v>
      </c>
    </row>
    <row r="379" spans="1:11" x14ac:dyDescent="0.45">
      <c r="A379" s="41" t="s">
        <v>2892</v>
      </c>
      <c r="B379" s="45" t="s">
        <v>2893</v>
      </c>
      <c r="C379" s="45" t="s">
        <v>2894</v>
      </c>
      <c r="D379" s="45"/>
      <c r="E379" s="41" t="s">
        <v>2263</v>
      </c>
      <c r="F379" s="41" t="s">
        <v>9</v>
      </c>
      <c r="G379" s="41">
        <v>292</v>
      </c>
      <c r="I379" s="65" t="s">
        <v>2071</v>
      </c>
      <c r="J379" s="41">
        <v>55</v>
      </c>
      <c r="K379" s="41">
        <v>65.600000000000009</v>
      </c>
    </row>
    <row r="380" spans="1:11" x14ac:dyDescent="0.45">
      <c r="A380" s="41" t="s">
        <v>2892</v>
      </c>
      <c r="B380" s="45" t="s">
        <v>2895</v>
      </c>
      <c r="C380" s="45" t="s">
        <v>2896</v>
      </c>
      <c r="D380" s="45"/>
      <c r="E380" s="41" t="s">
        <v>2605</v>
      </c>
      <c r="F380" s="41" t="s">
        <v>9</v>
      </c>
      <c r="G380" s="41">
        <v>274</v>
      </c>
      <c r="I380" s="65" t="s">
        <v>2075</v>
      </c>
      <c r="J380" s="41">
        <v>130</v>
      </c>
      <c r="K380" s="41">
        <v>208</v>
      </c>
    </row>
    <row r="381" spans="1:11" x14ac:dyDescent="0.45">
      <c r="A381" s="41" t="s">
        <v>2892</v>
      </c>
      <c r="B381" s="45" t="s">
        <v>2897</v>
      </c>
      <c r="C381" s="45" t="s">
        <v>2898</v>
      </c>
      <c r="D381" s="45"/>
      <c r="E381" s="41" t="s">
        <v>2605</v>
      </c>
      <c r="F381" s="41" t="s">
        <v>13</v>
      </c>
      <c r="G381" s="41">
        <v>233</v>
      </c>
      <c r="I381" s="65" t="s">
        <v>2075</v>
      </c>
      <c r="J381" s="41">
        <v>21</v>
      </c>
      <c r="K381" s="41">
        <v>33.6</v>
      </c>
    </row>
    <row r="382" spans="1:11" x14ac:dyDescent="0.45">
      <c r="A382" s="41" t="s">
        <v>2892</v>
      </c>
      <c r="B382" s="45" t="s">
        <v>2899</v>
      </c>
      <c r="C382" s="45" t="s">
        <v>2900</v>
      </c>
      <c r="D382" s="45"/>
      <c r="E382" s="41" t="s">
        <v>2605</v>
      </c>
      <c r="F382" s="41" t="s">
        <v>13</v>
      </c>
      <c r="G382" s="41">
        <v>247</v>
      </c>
      <c r="I382" s="65" t="s">
        <v>2075</v>
      </c>
      <c r="J382" s="41">
        <v>35</v>
      </c>
      <c r="K382" s="41">
        <v>56</v>
      </c>
    </row>
    <row r="383" spans="1:11" x14ac:dyDescent="0.45">
      <c r="A383" s="41" t="s">
        <v>2892</v>
      </c>
      <c r="B383" s="45" t="s">
        <v>2901</v>
      </c>
      <c r="C383" s="45" t="s">
        <v>2902</v>
      </c>
      <c r="D383" s="45"/>
      <c r="E383" s="41" t="s">
        <v>2605</v>
      </c>
      <c r="F383" s="41" t="s">
        <v>9</v>
      </c>
      <c r="G383" s="41">
        <v>169</v>
      </c>
      <c r="I383" s="65" t="s">
        <v>2075</v>
      </c>
      <c r="J383" s="41">
        <v>51</v>
      </c>
      <c r="K383" s="41">
        <v>81.600000000000009</v>
      </c>
    </row>
    <row r="384" spans="1:11" x14ac:dyDescent="0.45">
      <c r="A384" s="41" t="s">
        <v>2892</v>
      </c>
      <c r="B384" s="45" t="s">
        <v>2903</v>
      </c>
      <c r="C384" s="45" t="s">
        <v>2904</v>
      </c>
      <c r="D384" s="45"/>
      <c r="E384" s="41" t="s">
        <v>2144</v>
      </c>
      <c r="F384" s="41" t="s">
        <v>13</v>
      </c>
      <c r="G384" s="41">
        <v>651</v>
      </c>
      <c r="I384" s="65" t="s">
        <v>2081</v>
      </c>
      <c r="J384" s="41">
        <v>167</v>
      </c>
      <c r="K384" s="41">
        <v>267.2</v>
      </c>
    </row>
    <row r="385" spans="1:11" x14ac:dyDescent="0.45">
      <c r="A385" s="41" t="s">
        <v>2892</v>
      </c>
      <c r="B385" s="45" t="s">
        <v>2905</v>
      </c>
      <c r="C385" s="45" t="s">
        <v>2906</v>
      </c>
      <c r="D385" s="45"/>
      <c r="E385" s="41" t="s">
        <v>2084</v>
      </c>
      <c r="F385" s="41" t="s">
        <v>13</v>
      </c>
      <c r="G385" s="41">
        <v>686</v>
      </c>
      <c r="I385" s="65" t="s">
        <v>2085</v>
      </c>
      <c r="J385" s="41">
        <v>174</v>
      </c>
      <c r="K385" s="41">
        <v>268.8</v>
      </c>
    </row>
    <row r="386" spans="1:11" x14ac:dyDescent="0.45">
      <c r="A386" s="41" t="s">
        <v>2907</v>
      </c>
      <c r="B386" s="45" t="s">
        <v>2908</v>
      </c>
      <c r="C386" s="45" t="s">
        <v>2909</v>
      </c>
      <c r="D386" s="45"/>
      <c r="E386" s="41" t="s">
        <v>2124</v>
      </c>
      <c r="F386" s="41" t="s">
        <v>9</v>
      </c>
      <c r="G386" s="41">
        <v>317</v>
      </c>
      <c r="I386" s="65" t="s">
        <v>2075</v>
      </c>
      <c r="J386" s="41">
        <v>67</v>
      </c>
      <c r="K386" s="41">
        <v>105.60000000000001</v>
      </c>
    </row>
    <row r="387" spans="1:11" x14ac:dyDescent="0.45">
      <c r="A387" s="41" t="s">
        <v>2910</v>
      </c>
      <c r="B387" s="45" t="s">
        <v>2911</v>
      </c>
      <c r="C387" s="45" t="s">
        <v>2912</v>
      </c>
      <c r="D387" s="45"/>
      <c r="E387" s="41" t="s">
        <v>2347</v>
      </c>
      <c r="F387" s="41" t="s">
        <v>9</v>
      </c>
      <c r="G387" s="41">
        <v>190</v>
      </c>
      <c r="I387" s="65" t="s">
        <v>2071</v>
      </c>
      <c r="J387" s="41">
        <v>39</v>
      </c>
      <c r="K387" s="41">
        <v>51.2</v>
      </c>
    </row>
    <row r="388" spans="1:11" x14ac:dyDescent="0.45">
      <c r="A388" s="41" t="s">
        <v>2910</v>
      </c>
      <c r="B388" s="45" t="s">
        <v>2913</v>
      </c>
      <c r="C388" s="45" t="s">
        <v>2914</v>
      </c>
      <c r="D388" s="45"/>
      <c r="E388" s="41" t="s">
        <v>2915</v>
      </c>
      <c r="F388" s="41" t="s">
        <v>9</v>
      </c>
      <c r="G388" s="41">
        <v>351</v>
      </c>
      <c r="I388" s="65" t="s">
        <v>2075</v>
      </c>
      <c r="J388" s="41">
        <v>63</v>
      </c>
      <c r="K388" s="41">
        <v>100.80000000000001</v>
      </c>
    </row>
    <row r="389" spans="1:11" x14ac:dyDescent="0.45">
      <c r="A389" s="41" t="s">
        <v>2910</v>
      </c>
      <c r="B389" s="45" t="s">
        <v>2916</v>
      </c>
      <c r="C389" s="45" t="s">
        <v>2917</v>
      </c>
      <c r="D389" s="45"/>
      <c r="E389" s="41" t="s">
        <v>2144</v>
      </c>
      <c r="F389" s="41" t="s">
        <v>13</v>
      </c>
      <c r="G389" s="41">
        <v>275</v>
      </c>
      <c r="I389" s="65" t="s">
        <v>2081</v>
      </c>
      <c r="J389" s="41">
        <v>57</v>
      </c>
      <c r="K389" s="41">
        <v>91.2</v>
      </c>
    </row>
    <row r="390" spans="1:11" x14ac:dyDescent="0.45">
      <c r="A390" s="41" t="s">
        <v>2910</v>
      </c>
      <c r="B390" s="45" t="s">
        <v>2918</v>
      </c>
      <c r="C390" s="45" t="s">
        <v>2919</v>
      </c>
      <c r="D390" s="45"/>
      <c r="E390" s="41" t="s">
        <v>2084</v>
      </c>
      <c r="F390" s="41" t="s">
        <v>13</v>
      </c>
      <c r="G390" s="41">
        <v>352</v>
      </c>
      <c r="I390" s="65" t="s">
        <v>2085</v>
      </c>
      <c r="J390" s="41">
        <v>69</v>
      </c>
      <c r="K390" s="41">
        <v>110.4</v>
      </c>
    </row>
    <row r="391" spans="1:11" x14ac:dyDescent="0.45">
      <c r="A391" s="41" t="s">
        <v>2920</v>
      </c>
      <c r="B391" s="45" t="s">
        <v>2921</v>
      </c>
      <c r="C391" s="45" t="s">
        <v>2922</v>
      </c>
      <c r="D391" s="45"/>
      <c r="E391" s="41" t="s">
        <v>2376</v>
      </c>
      <c r="F391" s="41" t="s">
        <v>9</v>
      </c>
      <c r="G391" s="41">
        <v>485</v>
      </c>
      <c r="I391" s="65" t="s">
        <v>2075</v>
      </c>
      <c r="J391" s="41">
        <v>11</v>
      </c>
      <c r="K391" s="41">
        <v>17.600000000000001</v>
      </c>
    </row>
    <row r="392" spans="1:11" x14ac:dyDescent="0.45">
      <c r="A392" s="41" t="s">
        <v>2923</v>
      </c>
      <c r="B392" s="45" t="s">
        <v>2924</v>
      </c>
      <c r="C392" s="45" t="s">
        <v>2925</v>
      </c>
      <c r="D392" s="45"/>
      <c r="E392" s="41" t="s">
        <v>2376</v>
      </c>
      <c r="F392" s="41" t="s">
        <v>13</v>
      </c>
      <c r="G392" s="41">
        <v>583</v>
      </c>
      <c r="I392" s="65" t="s">
        <v>2075</v>
      </c>
      <c r="J392" s="41">
        <v>122</v>
      </c>
      <c r="K392" s="41">
        <v>168</v>
      </c>
    </row>
    <row r="393" spans="1:11" x14ac:dyDescent="0.45">
      <c r="A393" s="41" t="s">
        <v>2923</v>
      </c>
      <c r="B393" s="45" t="s">
        <v>2926</v>
      </c>
      <c r="C393" s="45" t="s">
        <v>2927</v>
      </c>
      <c r="D393" s="45"/>
      <c r="E393" s="41" t="s">
        <v>6155</v>
      </c>
      <c r="F393" s="41" t="s">
        <v>7</v>
      </c>
      <c r="G393" s="41">
        <v>286</v>
      </c>
      <c r="I393" s="65" t="s">
        <v>2075</v>
      </c>
      <c r="J393" s="41">
        <v>108</v>
      </c>
      <c r="K393" s="41">
        <v>172.8</v>
      </c>
    </row>
    <row r="394" spans="1:11" x14ac:dyDescent="0.45">
      <c r="A394" s="41" t="s">
        <v>2923</v>
      </c>
      <c r="B394" s="45" t="s">
        <v>2928</v>
      </c>
      <c r="C394" s="45" t="s">
        <v>2929</v>
      </c>
      <c r="D394" s="45"/>
      <c r="E394" s="41" t="s">
        <v>6155</v>
      </c>
      <c r="F394" s="41" t="s">
        <v>7</v>
      </c>
      <c r="G394" s="41">
        <v>447</v>
      </c>
      <c r="I394" s="65" t="s">
        <v>2075</v>
      </c>
      <c r="J394" s="41">
        <v>146</v>
      </c>
      <c r="K394" s="41">
        <v>233.60000000000002</v>
      </c>
    </row>
    <row r="395" spans="1:11" x14ac:dyDescent="0.45">
      <c r="A395" s="41" t="s">
        <v>2923</v>
      </c>
      <c r="B395" s="45" t="s">
        <v>2930</v>
      </c>
      <c r="C395" s="45" t="s">
        <v>2931</v>
      </c>
      <c r="D395" s="45"/>
      <c r="E395" s="41" t="s">
        <v>6155</v>
      </c>
      <c r="F395" s="41" t="s">
        <v>7</v>
      </c>
      <c r="G395" s="41">
        <v>539</v>
      </c>
      <c r="I395" s="65" t="s">
        <v>2075</v>
      </c>
      <c r="J395" s="41">
        <v>196</v>
      </c>
      <c r="K395" s="41">
        <v>313.60000000000002</v>
      </c>
    </row>
    <row r="396" spans="1:11" x14ac:dyDescent="0.45">
      <c r="A396" s="41" t="s">
        <v>2923</v>
      </c>
      <c r="B396" s="45" t="s">
        <v>2932</v>
      </c>
      <c r="C396" s="45" t="s">
        <v>2933</v>
      </c>
      <c r="D396" s="45"/>
      <c r="E396" s="41" t="s">
        <v>2144</v>
      </c>
      <c r="F396" s="41" t="s">
        <v>7</v>
      </c>
      <c r="G396" s="41">
        <v>917</v>
      </c>
      <c r="I396" s="65" t="s">
        <v>2081</v>
      </c>
      <c r="J396" s="41">
        <v>266</v>
      </c>
      <c r="K396" s="41">
        <v>425.6</v>
      </c>
    </row>
    <row r="397" spans="1:11" x14ac:dyDescent="0.45">
      <c r="A397" s="41" t="s">
        <v>2923</v>
      </c>
      <c r="B397" s="45" t="s">
        <v>2934</v>
      </c>
      <c r="C397" s="45" t="s">
        <v>2935</v>
      </c>
      <c r="D397" s="45"/>
      <c r="E397" s="41" t="s">
        <v>2084</v>
      </c>
      <c r="F397" s="41" t="s">
        <v>13</v>
      </c>
      <c r="G397" s="41">
        <v>891</v>
      </c>
      <c r="I397" s="65" t="s">
        <v>2085</v>
      </c>
      <c r="J397" s="41">
        <v>229</v>
      </c>
      <c r="K397" s="41">
        <v>356.8</v>
      </c>
    </row>
    <row r="398" spans="1:11" x14ac:dyDescent="0.45">
      <c r="A398" s="41" t="s">
        <v>2936</v>
      </c>
      <c r="B398" s="45" t="s">
        <v>2937</v>
      </c>
      <c r="C398" s="45" t="s">
        <v>2938</v>
      </c>
      <c r="D398" s="45"/>
      <c r="E398" s="41" t="s">
        <v>2182</v>
      </c>
      <c r="F398" s="41" t="s">
        <v>9</v>
      </c>
      <c r="G398" s="41">
        <v>606</v>
      </c>
      <c r="I398" s="65" t="s">
        <v>2075</v>
      </c>
      <c r="J398" s="41">
        <v>48</v>
      </c>
      <c r="K398" s="41">
        <v>76.800000000000011</v>
      </c>
    </row>
    <row r="399" spans="1:11" x14ac:dyDescent="0.45">
      <c r="A399" s="41" t="s">
        <v>2936</v>
      </c>
      <c r="B399" s="45" t="s">
        <v>2939</v>
      </c>
      <c r="C399" s="45" t="s">
        <v>2940</v>
      </c>
      <c r="D399" s="45"/>
      <c r="E399" s="41" t="s">
        <v>2215</v>
      </c>
      <c r="F399" s="41" t="s">
        <v>9</v>
      </c>
      <c r="G399" s="41">
        <v>569</v>
      </c>
      <c r="I399" s="65" t="s">
        <v>2071</v>
      </c>
      <c r="J399" s="41">
        <v>39</v>
      </c>
      <c r="K399" s="41">
        <v>56</v>
      </c>
    </row>
    <row r="400" spans="1:11" x14ac:dyDescent="0.45">
      <c r="A400" s="41" t="s">
        <v>2936</v>
      </c>
      <c r="B400" s="45" t="s">
        <v>2941</v>
      </c>
      <c r="C400" s="45" t="s">
        <v>2942</v>
      </c>
      <c r="D400" s="45"/>
      <c r="E400" s="41" t="s">
        <v>2144</v>
      </c>
      <c r="F400" s="41" t="s">
        <v>9</v>
      </c>
      <c r="G400" s="41">
        <v>662</v>
      </c>
      <c r="I400" s="65" t="s">
        <v>2081</v>
      </c>
      <c r="J400" s="41">
        <v>40</v>
      </c>
      <c r="K400" s="41">
        <v>64</v>
      </c>
    </row>
    <row r="401" spans="1:11" x14ac:dyDescent="0.45">
      <c r="A401" s="41" t="s">
        <v>2936</v>
      </c>
      <c r="B401" s="45" t="s">
        <v>2943</v>
      </c>
      <c r="C401" s="45" t="s">
        <v>2944</v>
      </c>
      <c r="D401" s="45"/>
      <c r="E401" s="41" t="s">
        <v>2084</v>
      </c>
      <c r="F401" s="41" t="s">
        <v>13</v>
      </c>
      <c r="G401" s="41">
        <v>955</v>
      </c>
      <c r="I401" s="65" t="s">
        <v>2085</v>
      </c>
      <c r="J401" s="41">
        <v>77</v>
      </c>
      <c r="K401" s="41">
        <v>121.60000000000001</v>
      </c>
    </row>
    <row r="402" spans="1:11" x14ac:dyDescent="0.45">
      <c r="A402" s="41" t="s">
        <v>2945</v>
      </c>
      <c r="B402" s="45" t="s">
        <v>2946</v>
      </c>
      <c r="C402" s="45" t="s">
        <v>2947</v>
      </c>
      <c r="D402" s="45"/>
      <c r="E402" s="41" t="s">
        <v>2215</v>
      </c>
      <c r="F402" s="41" t="s">
        <v>9</v>
      </c>
      <c r="G402" s="41">
        <v>499</v>
      </c>
      <c r="I402" s="65" t="s">
        <v>2071</v>
      </c>
      <c r="J402" s="41">
        <v>131</v>
      </c>
      <c r="K402" s="41">
        <v>185.60000000000002</v>
      </c>
    </row>
    <row r="403" spans="1:11" x14ac:dyDescent="0.45">
      <c r="A403" s="41" t="s">
        <v>2945</v>
      </c>
      <c r="B403" s="45" t="s">
        <v>2948</v>
      </c>
      <c r="C403" s="45" t="s">
        <v>2949</v>
      </c>
      <c r="D403" s="45"/>
      <c r="E403" s="41" t="s">
        <v>2592</v>
      </c>
      <c r="F403" s="41" t="s">
        <v>13</v>
      </c>
      <c r="G403" s="41">
        <v>634</v>
      </c>
      <c r="I403" s="65" t="s">
        <v>2075</v>
      </c>
      <c r="J403" s="41">
        <v>146</v>
      </c>
      <c r="K403" s="41">
        <v>233.60000000000002</v>
      </c>
    </row>
    <row r="404" spans="1:11" x14ac:dyDescent="0.45">
      <c r="A404" s="41" t="s">
        <v>2945</v>
      </c>
      <c r="B404" s="45" t="s">
        <v>2950</v>
      </c>
      <c r="C404" s="45" t="s">
        <v>2951</v>
      </c>
      <c r="D404" s="45"/>
      <c r="E404" s="41" t="s">
        <v>2227</v>
      </c>
      <c r="F404" s="41" t="s">
        <v>13</v>
      </c>
      <c r="G404" s="41">
        <v>953</v>
      </c>
      <c r="I404" s="65" t="s">
        <v>2228</v>
      </c>
      <c r="J404" s="41">
        <v>202</v>
      </c>
      <c r="K404" s="41">
        <v>323.20000000000005</v>
      </c>
    </row>
    <row r="405" spans="1:11" x14ac:dyDescent="0.45">
      <c r="A405" s="41" t="s">
        <v>2952</v>
      </c>
      <c r="B405" s="45" t="s">
        <v>2953</v>
      </c>
      <c r="C405" s="45" t="s">
        <v>2954</v>
      </c>
      <c r="D405" s="45"/>
      <c r="E405" s="41" t="s">
        <v>2376</v>
      </c>
      <c r="F405" s="41" t="s">
        <v>9</v>
      </c>
      <c r="G405" s="41">
        <v>190</v>
      </c>
      <c r="I405" s="65" t="s">
        <v>2075</v>
      </c>
      <c r="J405" s="41">
        <v>78</v>
      </c>
      <c r="K405" s="41">
        <v>102.4</v>
      </c>
    </row>
    <row r="406" spans="1:11" x14ac:dyDescent="0.45">
      <c r="A406" s="41" t="s">
        <v>2955</v>
      </c>
      <c r="B406" s="45" t="s">
        <v>2956</v>
      </c>
      <c r="C406" s="45" t="s">
        <v>2957</v>
      </c>
      <c r="D406" s="45"/>
      <c r="E406" s="41" t="s">
        <v>6153</v>
      </c>
      <c r="F406" s="41" t="s">
        <v>9</v>
      </c>
      <c r="G406" s="41">
        <v>186</v>
      </c>
      <c r="I406" s="65" t="s">
        <v>2075</v>
      </c>
      <c r="J406" s="41">
        <v>62</v>
      </c>
      <c r="K406" s="41">
        <v>99.2</v>
      </c>
    </row>
    <row r="407" spans="1:11" x14ac:dyDescent="0.45">
      <c r="A407" s="41" t="s">
        <v>2955</v>
      </c>
      <c r="B407" s="45" t="s">
        <v>2958</v>
      </c>
      <c r="C407" s="45" t="s">
        <v>2959</v>
      </c>
      <c r="D407" s="45"/>
      <c r="E407" s="41" t="s">
        <v>2089</v>
      </c>
      <c r="F407" s="41" t="s">
        <v>9</v>
      </c>
      <c r="G407" s="41">
        <v>212</v>
      </c>
      <c r="I407" s="65" t="s">
        <v>2075</v>
      </c>
      <c r="J407" s="41">
        <v>83</v>
      </c>
      <c r="K407" s="41">
        <v>110.4</v>
      </c>
    </row>
    <row r="408" spans="1:11" x14ac:dyDescent="0.45">
      <c r="A408" s="41" t="s">
        <v>2955</v>
      </c>
      <c r="B408" s="45" t="s">
        <v>2960</v>
      </c>
      <c r="C408" s="45" t="s">
        <v>2961</v>
      </c>
      <c r="D408" s="45"/>
      <c r="E408" s="41" t="s">
        <v>6153</v>
      </c>
      <c r="F408" s="41" t="s">
        <v>9</v>
      </c>
      <c r="G408" s="41">
        <v>187</v>
      </c>
      <c r="I408" s="65" t="s">
        <v>2075</v>
      </c>
      <c r="J408" s="41">
        <v>82</v>
      </c>
      <c r="K408" s="41">
        <v>131.20000000000002</v>
      </c>
    </row>
    <row r="409" spans="1:11" x14ac:dyDescent="0.45">
      <c r="A409" s="41" t="s">
        <v>2955</v>
      </c>
      <c r="B409" s="45" t="s">
        <v>2962</v>
      </c>
      <c r="C409" s="45" t="s">
        <v>2963</v>
      </c>
      <c r="D409" s="45"/>
      <c r="E409" s="41" t="s">
        <v>2080</v>
      </c>
      <c r="F409" s="41" t="s">
        <v>13</v>
      </c>
      <c r="G409" s="41">
        <v>437</v>
      </c>
      <c r="I409" s="65" t="s">
        <v>2081</v>
      </c>
      <c r="J409" s="41">
        <v>155</v>
      </c>
      <c r="K409" s="41">
        <v>248</v>
      </c>
    </row>
    <row r="410" spans="1:11" x14ac:dyDescent="0.45">
      <c r="A410" s="41" t="s">
        <v>2955</v>
      </c>
      <c r="B410" s="45" t="s">
        <v>2964</v>
      </c>
      <c r="C410" s="45" t="s">
        <v>2965</v>
      </c>
      <c r="D410" s="45"/>
      <c r="E410" s="41" t="s">
        <v>2084</v>
      </c>
      <c r="F410" s="41" t="s">
        <v>13</v>
      </c>
      <c r="G410" s="41">
        <v>396</v>
      </c>
      <c r="I410" s="65" t="s">
        <v>2085</v>
      </c>
      <c r="J410" s="41">
        <v>121</v>
      </c>
      <c r="K410" s="41">
        <v>190.4</v>
      </c>
    </row>
    <row r="411" spans="1:11" x14ac:dyDescent="0.45">
      <c r="A411" s="41" t="s">
        <v>2966</v>
      </c>
      <c r="B411" s="45" t="s">
        <v>2967</v>
      </c>
      <c r="C411" s="45" t="s">
        <v>2968</v>
      </c>
      <c r="D411" s="45"/>
      <c r="E411" s="41" t="s">
        <v>2182</v>
      </c>
      <c r="F411" s="41" t="s">
        <v>7</v>
      </c>
      <c r="G411" s="41">
        <v>273</v>
      </c>
      <c r="I411" s="65" t="s">
        <v>2075</v>
      </c>
      <c r="J411" s="41">
        <v>85</v>
      </c>
      <c r="K411" s="41">
        <v>136</v>
      </c>
    </row>
    <row r="412" spans="1:11" x14ac:dyDescent="0.45">
      <c r="A412" s="41" t="s">
        <v>2966</v>
      </c>
      <c r="B412" s="45" t="s">
        <v>2969</v>
      </c>
      <c r="C412" s="45" t="s">
        <v>2970</v>
      </c>
      <c r="D412" s="45"/>
      <c r="E412" s="41" t="s">
        <v>2215</v>
      </c>
      <c r="F412" s="41" t="s">
        <v>7</v>
      </c>
      <c r="G412" s="41">
        <v>464</v>
      </c>
      <c r="I412" s="65" t="s">
        <v>2071</v>
      </c>
      <c r="J412" s="41">
        <v>113</v>
      </c>
      <c r="K412" s="41">
        <v>171.20000000000002</v>
      </c>
    </row>
    <row r="413" spans="1:11" x14ac:dyDescent="0.45">
      <c r="A413" s="41" t="s">
        <v>2966</v>
      </c>
      <c r="B413" s="45" t="s">
        <v>2971</v>
      </c>
      <c r="C413" s="45" t="s">
        <v>2972</v>
      </c>
      <c r="D413" s="45"/>
      <c r="E413" s="41" t="s">
        <v>2182</v>
      </c>
      <c r="F413" s="41" t="s">
        <v>13</v>
      </c>
      <c r="G413" s="41">
        <v>269</v>
      </c>
      <c r="I413" s="65" t="s">
        <v>2075</v>
      </c>
      <c r="J413" s="41">
        <v>51</v>
      </c>
      <c r="K413" s="41">
        <v>81.600000000000009</v>
      </c>
    </row>
    <row r="414" spans="1:11" x14ac:dyDescent="0.45">
      <c r="A414" s="41" t="s">
        <v>2966</v>
      </c>
      <c r="B414" s="45" t="s">
        <v>2973</v>
      </c>
      <c r="C414" s="45" t="s">
        <v>2974</v>
      </c>
      <c r="D414" s="45"/>
      <c r="E414" s="41" t="s">
        <v>2144</v>
      </c>
      <c r="F414" s="41" t="s">
        <v>7</v>
      </c>
      <c r="G414" s="41">
        <v>582</v>
      </c>
      <c r="I414" s="65" t="s">
        <v>2081</v>
      </c>
      <c r="J414" s="41">
        <v>145</v>
      </c>
      <c r="K414" s="41">
        <v>232</v>
      </c>
    </row>
    <row r="415" spans="1:11" x14ac:dyDescent="0.45">
      <c r="A415" s="41" t="s">
        <v>2966</v>
      </c>
      <c r="B415" s="45" t="s">
        <v>2975</v>
      </c>
      <c r="C415" s="45" t="s">
        <v>2976</v>
      </c>
      <c r="D415" s="45"/>
      <c r="E415" s="41" t="s">
        <v>2084</v>
      </c>
      <c r="F415" s="41" t="s">
        <v>13</v>
      </c>
      <c r="G415" s="41">
        <v>804</v>
      </c>
      <c r="I415" s="65" t="s">
        <v>2085</v>
      </c>
      <c r="J415" s="41">
        <v>163</v>
      </c>
      <c r="K415" s="41">
        <v>257.60000000000002</v>
      </c>
    </row>
    <row r="416" spans="1:11" x14ac:dyDescent="0.45">
      <c r="A416" s="41" t="s">
        <v>2977</v>
      </c>
      <c r="B416" s="45" t="s">
        <v>2956</v>
      </c>
      <c r="C416" s="45" t="s">
        <v>2978</v>
      </c>
      <c r="D416" s="45"/>
      <c r="E416" s="41" t="s">
        <v>6152</v>
      </c>
      <c r="F416" s="41" t="s">
        <v>13</v>
      </c>
      <c r="G416" s="41">
        <v>189</v>
      </c>
      <c r="I416" s="65" t="s">
        <v>2071</v>
      </c>
      <c r="J416" s="41">
        <v>48</v>
      </c>
      <c r="K416" s="41">
        <v>76.800000000000011</v>
      </c>
    </row>
    <row r="417" spans="1:11" x14ac:dyDescent="0.45">
      <c r="A417" s="41" t="s">
        <v>2977</v>
      </c>
      <c r="B417" s="45" t="s">
        <v>2979</v>
      </c>
      <c r="C417" s="45" t="s">
        <v>2980</v>
      </c>
      <c r="D417" s="45"/>
      <c r="E417" s="41" t="s">
        <v>2215</v>
      </c>
      <c r="F417" s="41" t="s">
        <v>13</v>
      </c>
      <c r="G417" s="41">
        <v>284</v>
      </c>
      <c r="I417" s="65" t="s">
        <v>2071</v>
      </c>
      <c r="J417" s="41">
        <v>39</v>
      </c>
      <c r="K417" s="41">
        <v>38.400000000000006</v>
      </c>
    </row>
    <row r="418" spans="1:11" x14ac:dyDescent="0.45">
      <c r="A418" s="41" t="s">
        <v>2977</v>
      </c>
      <c r="B418" s="45" t="s">
        <v>2981</v>
      </c>
      <c r="C418" s="45" t="s">
        <v>2982</v>
      </c>
      <c r="D418" s="45"/>
      <c r="E418" s="41" t="s">
        <v>2215</v>
      </c>
      <c r="F418" s="41" t="s">
        <v>13</v>
      </c>
      <c r="G418" s="41">
        <v>186</v>
      </c>
      <c r="I418" s="65" t="s">
        <v>2071</v>
      </c>
      <c r="J418" s="41">
        <v>44</v>
      </c>
      <c r="K418" s="41">
        <v>67.2</v>
      </c>
    </row>
    <row r="419" spans="1:11" x14ac:dyDescent="0.45">
      <c r="A419" s="41" t="s">
        <v>2977</v>
      </c>
      <c r="B419" s="45" t="s">
        <v>2983</v>
      </c>
      <c r="C419" s="45" t="s">
        <v>2984</v>
      </c>
      <c r="D419" s="45"/>
      <c r="E419" s="41" t="s">
        <v>2182</v>
      </c>
      <c r="F419" s="41" t="s">
        <v>9</v>
      </c>
      <c r="G419" s="41">
        <v>772</v>
      </c>
      <c r="I419" s="65" t="s">
        <v>2075</v>
      </c>
      <c r="J419" s="41">
        <v>130</v>
      </c>
      <c r="K419" s="41">
        <v>208</v>
      </c>
    </row>
    <row r="420" spans="1:11" x14ac:dyDescent="0.45">
      <c r="A420" s="41" t="s">
        <v>2977</v>
      </c>
      <c r="B420" s="45" t="s">
        <v>2985</v>
      </c>
      <c r="C420" s="45" t="s">
        <v>2986</v>
      </c>
      <c r="D420" s="45"/>
      <c r="E420" s="41" t="s">
        <v>2144</v>
      </c>
      <c r="F420" s="41" t="s">
        <v>9</v>
      </c>
      <c r="G420" s="41">
        <v>871</v>
      </c>
      <c r="I420" s="65" t="s">
        <v>2081</v>
      </c>
      <c r="J420" s="41">
        <v>130</v>
      </c>
      <c r="K420" s="41">
        <v>208</v>
      </c>
    </row>
    <row r="421" spans="1:11" x14ac:dyDescent="0.45">
      <c r="A421" s="41" t="s">
        <v>2977</v>
      </c>
      <c r="B421" s="45" t="s">
        <v>2987</v>
      </c>
      <c r="C421" s="45" t="s">
        <v>2988</v>
      </c>
      <c r="D421" s="45"/>
      <c r="E421" s="41" t="s">
        <v>2084</v>
      </c>
      <c r="F421" s="41" t="s">
        <v>13</v>
      </c>
      <c r="G421" s="41">
        <v>1124</v>
      </c>
      <c r="I421" s="65" t="s">
        <v>2085</v>
      </c>
      <c r="J421" s="41">
        <v>181</v>
      </c>
      <c r="K421" s="41">
        <v>278.40000000000003</v>
      </c>
    </row>
    <row r="422" spans="1:11" x14ac:dyDescent="0.45">
      <c r="A422" s="41" t="s">
        <v>2989</v>
      </c>
      <c r="B422" s="45" t="s">
        <v>2990</v>
      </c>
      <c r="C422" s="45" t="s">
        <v>2991</v>
      </c>
      <c r="D422" s="45"/>
      <c r="E422" s="41" t="s">
        <v>2359</v>
      </c>
      <c r="F422" s="41" t="s">
        <v>9</v>
      </c>
      <c r="G422" s="41">
        <v>381</v>
      </c>
      <c r="I422" s="65" t="s">
        <v>2284</v>
      </c>
      <c r="J422" s="41">
        <v>142</v>
      </c>
      <c r="K422" s="41">
        <v>219.20000000000002</v>
      </c>
    </row>
    <row r="423" spans="1:11" x14ac:dyDescent="0.45">
      <c r="A423" s="41" t="s">
        <v>2992</v>
      </c>
      <c r="B423" s="45" t="s">
        <v>2993</v>
      </c>
      <c r="C423" s="45" t="s">
        <v>2994</v>
      </c>
      <c r="D423" s="45"/>
      <c r="E423" s="41" t="s">
        <v>2124</v>
      </c>
      <c r="F423" s="41" t="s">
        <v>9</v>
      </c>
      <c r="G423" s="41">
        <v>114</v>
      </c>
      <c r="I423" s="65" t="s">
        <v>2075</v>
      </c>
      <c r="J423" s="41">
        <v>36</v>
      </c>
      <c r="K423" s="41">
        <v>49.6</v>
      </c>
    </row>
    <row r="424" spans="1:11" x14ac:dyDescent="0.45">
      <c r="A424" s="41" t="s">
        <v>2995</v>
      </c>
      <c r="B424" s="45" t="s">
        <v>2996</v>
      </c>
      <c r="C424" s="45" t="s">
        <v>2997</v>
      </c>
      <c r="D424" s="45"/>
      <c r="E424" s="41" t="s">
        <v>2070</v>
      </c>
      <c r="F424" s="41" t="s">
        <v>13</v>
      </c>
      <c r="G424" s="41">
        <v>149</v>
      </c>
      <c r="I424" s="65" t="s">
        <v>2071</v>
      </c>
      <c r="J424" s="41">
        <v>82</v>
      </c>
      <c r="K424" s="41">
        <v>0</v>
      </c>
    </row>
    <row r="425" spans="1:11" x14ac:dyDescent="0.45">
      <c r="A425" s="41" t="s">
        <v>2995</v>
      </c>
      <c r="B425" s="45" t="s">
        <v>2998</v>
      </c>
      <c r="C425" s="45" t="s">
        <v>2999</v>
      </c>
      <c r="D425" s="45"/>
      <c r="E425" s="41" t="s">
        <v>2070</v>
      </c>
      <c r="F425" s="41" t="s">
        <v>13</v>
      </c>
      <c r="G425" s="41">
        <v>130</v>
      </c>
      <c r="I425" s="65" t="s">
        <v>2071</v>
      </c>
      <c r="J425" s="41">
        <v>73</v>
      </c>
      <c r="K425" s="41">
        <v>0</v>
      </c>
    </row>
    <row r="426" spans="1:11" x14ac:dyDescent="0.45">
      <c r="A426" s="41" t="s">
        <v>2995</v>
      </c>
      <c r="B426" s="45" t="s">
        <v>3000</v>
      </c>
      <c r="C426" s="45" t="s">
        <v>3001</v>
      </c>
      <c r="D426" s="45"/>
      <c r="E426" s="41" t="s">
        <v>6159</v>
      </c>
      <c r="F426" s="41" t="s">
        <v>7</v>
      </c>
      <c r="G426" s="41">
        <v>646</v>
      </c>
      <c r="I426" s="65" t="s">
        <v>2284</v>
      </c>
      <c r="J426" s="41">
        <v>450</v>
      </c>
      <c r="K426" s="41">
        <v>720</v>
      </c>
    </row>
    <row r="427" spans="1:11" x14ac:dyDescent="0.45">
      <c r="A427" s="41" t="s">
        <v>2995</v>
      </c>
      <c r="B427" s="45" t="s">
        <v>3002</v>
      </c>
      <c r="C427" s="45" t="s">
        <v>3003</v>
      </c>
      <c r="D427" s="45"/>
      <c r="E427" s="41" t="s">
        <v>6155</v>
      </c>
      <c r="F427" s="41" t="s">
        <v>13</v>
      </c>
      <c r="G427" s="41">
        <v>344</v>
      </c>
      <c r="I427" s="65" t="s">
        <v>2075</v>
      </c>
      <c r="J427" s="41">
        <v>203</v>
      </c>
      <c r="K427" s="41">
        <v>324.8</v>
      </c>
    </row>
    <row r="428" spans="1:11" x14ac:dyDescent="0.45">
      <c r="A428" s="41" t="s">
        <v>2995</v>
      </c>
      <c r="B428" s="45" t="s">
        <v>3004</v>
      </c>
      <c r="C428" s="45" t="s">
        <v>3005</v>
      </c>
      <c r="D428" s="45"/>
      <c r="E428" s="41" t="s">
        <v>6159</v>
      </c>
      <c r="F428" s="41" t="s">
        <v>7</v>
      </c>
      <c r="G428" s="41">
        <v>723</v>
      </c>
      <c r="I428" s="65" t="s">
        <v>2284</v>
      </c>
      <c r="J428" s="41">
        <v>413</v>
      </c>
      <c r="K428" s="41">
        <v>660.80000000000007</v>
      </c>
    </row>
    <row r="429" spans="1:11" x14ac:dyDescent="0.45">
      <c r="A429" s="41" t="s">
        <v>2995</v>
      </c>
      <c r="B429" s="45" t="s">
        <v>3006</v>
      </c>
      <c r="C429" s="45" t="s">
        <v>3007</v>
      </c>
      <c r="D429" s="45"/>
      <c r="E429" s="41" t="s">
        <v>6159</v>
      </c>
      <c r="F429" s="41" t="s">
        <v>7</v>
      </c>
      <c r="G429" s="41">
        <v>896</v>
      </c>
      <c r="I429" s="65" t="s">
        <v>2284</v>
      </c>
      <c r="J429" s="41">
        <v>564</v>
      </c>
      <c r="K429" s="41">
        <v>902.40000000000009</v>
      </c>
    </row>
    <row r="430" spans="1:11" x14ac:dyDescent="0.45">
      <c r="A430" s="41" t="s">
        <v>2995</v>
      </c>
      <c r="B430" s="45" t="s">
        <v>3008</v>
      </c>
      <c r="C430" s="45" t="s">
        <v>3009</v>
      </c>
      <c r="D430" s="45"/>
      <c r="E430" s="41" t="s">
        <v>6164</v>
      </c>
      <c r="F430" s="41" t="s">
        <v>13</v>
      </c>
      <c r="G430" s="41">
        <v>53</v>
      </c>
      <c r="I430" s="65" t="s">
        <v>2228</v>
      </c>
      <c r="J430" s="41">
        <v>43</v>
      </c>
      <c r="K430" s="41">
        <v>68.8</v>
      </c>
    </row>
    <row r="431" spans="1:11" x14ac:dyDescent="0.45">
      <c r="A431" s="41" t="s">
        <v>2995</v>
      </c>
      <c r="B431" s="45" t="s">
        <v>3010</v>
      </c>
      <c r="C431" s="45" t="s">
        <v>3011</v>
      </c>
      <c r="D431" s="45"/>
      <c r="E431" s="41" t="s">
        <v>6159</v>
      </c>
      <c r="F431" s="41" t="s">
        <v>7</v>
      </c>
      <c r="G431" s="41">
        <v>1002</v>
      </c>
      <c r="I431" s="65" t="s">
        <v>2284</v>
      </c>
      <c r="J431" s="41">
        <v>622</v>
      </c>
      <c r="K431" s="41">
        <v>995.2</v>
      </c>
    </row>
    <row r="432" spans="1:11" x14ac:dyDescent="0.45">
      <c r="A432" s="41" t="s">
        <v>2995</v>
      </c>
      <c r="B432" s="45" t="s">
        <v>3012</v>
      </c>
      <c r="C432" s="45" t="s">
        <v>3013</v>
      </c>
      <c r="D432" s="45"/>
      <c r="E432" s="41" t="s">
        <v>6159</v>
      </c>
      <c r="F432" s="41" t="s">
        <v>7</v>
      </c>
      <c r="G432" s="41">
        <v>907</v>
      </c>
      <c r="I432" s="65" t="s">
        <v>2284</v>
      </c>
      <c r="J432" s="41">
        <v>635</v>
      </c>
      <c r="K432" s="41">
        <v>1016</v>
      </c>
    </row>
    <row r="433" spans="1:11" x14ac:dyDescent="0.45">
      <c r="A433" s="41" t="s">
        <v>2995</v>
      </c>
      <c r="B433" s="45" t="s">
        <v>3014</v>
      </c>
      <c r="C433" s="45" t="s">
        <v>3015</v>
      </c>
      <c r="D433" s="45"/>
      <c r="E433" s="41" t="s">
        <v>2084</v>
      </c>
      <c r="F433" s="41" t="s">
        <v>13</v>
      </c>
      <c r="G433" s="41">
        <v>1986</v>
      </c>
      <c r="I433" s="65" t="s">
        <v>2085</v>
      </c>
      <c r="J433" s="41">
        <v>1153</v>
      </c>
      <c r="K433" s="41">
        <v>1844.8000000000002</v>
      </c>
    </row>
    <row r="434" spans="1:11" x14ac:dyDescent="0.45">
      <c r="A434" s="41" t="s">
        <v>3016</v>
      </c>
      <c r="B434" s="45" t="s">
        <v>3017</v>
      </c>
      <c r="C434" s="45" t="s">
        <v>3018</v>
      </c>
      <c r="D434" s="45"/>
      <c r="E434" s="41" t="s">
        <v>2376</v>
      </c>
      <c r="F434" s="41" t="s">
        <v>9</v>
      </c>
      <c r="G434" s="41">
        <v>326</v>
      </c>
      <c r="I434" s="65" t="s">
        <v>2075</v>
      </c>
      <c r="J434" s="41">
        <v>120</v>
      </c>
      <c r="K434" s="41">
        <v>185.60000000000002</v>
      </c>
    </row>
    <row r="435" spans="1:11" x14ac:dyDescent="0.45">
      <c r="A435" s="41" t="s">
        <v>3016</v>
      </c>
      <c r="B435" s="45" t="s">
        <v>3019</v>
      </c>
      <c r="C435" s="45" t="s">
        <v>3020</v>
      </c>
      <c r="D435" s="45"/>
      <c r="E435" s="41" t="s">
        <v>2376</v>
      </c>
      <c r="F435" s="41" t="s">
        <v>9</v>
      </c>
      <c r="G435" s="41">
        <v>456</v>
      </c>
      <c r="I435" s="65" t="s">
        <v>2075</v>
      </c>
      <c r="J435" s="41">
        <v>178</v>
      </c>
      <c r="K435" s="41">
        <v>276.8</v>
      </c>
    </row>
    <row r="436" spans="1:11" x14ac:dyDescent="0.45">
      <c r="A436" s="41" t="s">
        <v>3016</v>
      </c>
      <c r="B436" s="45" t="s">
        <v>3021</v>
      </c>
      <c r="C436" s="45" t="s">
        <v>3022</v>
      </c>
      <c r="D436" s="45"/>
      <c r="E436" s="41" t="s">
        <v>2144</v>
      </c>
      <c r="F436" s="41" t="s">
        <v>9</v>
      </c>
      <c r="G436" s="41">
        <v>442</v>
      </c>
      <c r="I436" s="65" t="s">
        <v>2081</v>
      </c>
      <c r="J436" s="41">
        <v>155</v>
      </c>
      <c r="K436" s="41">
        <v>248</v>
      </c>
    </row>
    <row r="437" spans="1:11" x14ac:dyDescent="0.45">
      <c r="A437" s="41" t="s">
        <v>3016</v>
      </c>
      <c r="B437" s="45" t="s">
        <v>3023</v>
      </c>
      <c r="C437" s="45" t="s">
        <v>3024</v>
      </c>
      <c r="D437" s="45"/>
      <c r="E437" s="41" t="s">
        <v>2084</v>
      </c>
      <c r="F437" s="41" t="s">
        <v>13</v>
      </c>
      <c r="G437" s="41">
        <v>672</v>
      </c>
      <c r="I437" s="65" t="s">
        <v>2085</v>
      </c>
      <c r="J437" s="41">
        <v>170</v>
      </c>
      <c r="K437" s="41">
        <v>270.40000000000003</v>
      </c>
    </row>
    <row r="438" spans="1:11" x14ac:dyDescent="0.45">
      <c r="A438" s="41" t="s">
        <v>3025</v>
      </c>
      <c r="B438" s="45" t="s">
        <v>3026</v>
      </c>
      <c r="C438" s="45" t="s">
        <v>3027</v>
      </c>
      <c r="D438" s="45"/>
      <c r="E438" s="41" t="s">
        <v>2376</v>
      </c>
      <c r="F438" s="41" t="s">
        <v>13</v>
      </c>
      <c r="G438" s="41">
        <v>758</v>
      </c>
      <c r="I438" s="65" t="s">
        <v>2075</v>
      </c>
      <c r="J438" s="41">
        <v>478</v>
      </c>
      <c r="K438" s="41">
        <v>702.40000000000009</v>
      </c>
    </row>
    <row r="439" spans="1:11" x14ac:dyDescent="0.45">
      <c r="A439" s="41" t="s">
        <v>3025</v>
      </c>
      <c r="B439" s="45" t="s">
        <v>3028</v>
      </c>
      <c r="C439" s="45" t="s">
        <v>3029</v>
      </c>
      <c r="D439" s="45"/>
      <c r="E439" s="41" t="s">
        <v>6155</v>
      </c>
      <c r="F439" s="41" t="s">
        <v>7</v>
      </c>
      <c r="G439" s="41">
        <v>690</v>
      </c>
      <c r="I439" s="65" t="s">
        <v>2075</v>
      </c>
      <c r="J439" s="41">
        <v>578</v>
      </c>
      <c r="K439" s="41">
        <v>924.80000000000007</v>
      </c>
    </row>
    <row r="440" spans="1:11" x14ac:dyDescent="0.45">
      <c r="A440" s="41" t="s">
        <v>3025</v>
      </c>
      <c r="B440" s="45" t="s">
        <v>3030</v>
      </c>
      <c r="C440" s="45" t="s">
        <v>3031</v>
      </c>
      <c r="D440" s="45"/>
      <c r="E440" s="41" t="s">
        <v>2376</v>
      </c>
      <c r="F440" s="41" t="s">
        <v>7</v>
      </c>
      <c r="G440" s="41">
        <v>604</v>
      </c>
      <c r="I440" s="65" t="s">
        <v>2075</v>
      </c>
      <c r="J440" s="41">
        <v>513</v>
      </c>
      <c r="K440" s="41">
        <v>777.6</v>
      </c>
    </row>
    <row r="441" spans="1:11" x14ac:dyDescent="0.45">
      <c r="A441" s="41" t="s">
        <v>3025</v>
      </c>
      <c r="B441" s="45" t="s">
        <v>3032</v>
      </c>
      <c r="C441" s="45" t="s">
        <v>3033</v>
      </c>
      <c r="D441" s="45"/>
      <c r="E441" s="41" t="s">
        <v>2376</v>
      </c>
      <c r="F441" s="41" t="s">
        <v>7</v>
      </c>
      <c r="G441" s="41">
        <v>559</v>
      </c>
      <c r="I441" s="65" t="s">
        <v>2075</v>
      </c>
      <c r="J441" s="41">
        <v>436</v>
      </c>
      <c r="K441" s="41">
        <v>654.40000000000009</v>
      </c>
    </row>
    <row r="442" spans="1:11" x14ac:dyDescent="0.45">
      <c r="A442" s="41" t="s">
        <v>3025</v>
      </c>
      <c r="B442" s="45" t="s">
        <v>3034</v>
      </c>
      <c r="C442" s="45" t="s">
        <v>3035</v>
      </c>
      <c r="D442" s="45"/>
      <c r="E442" s="41" t="s">
        <v>2359</v>
      </c>
      <c r="F442" s="41" t="s">
        <v>7</v>
      </c>
      <c r="G442" s="41">
        <v>790</v>
      </c>
      <c r="I442" s="65" t="s">
        <v>2284</v>
      </c>
      <c r="J442" s="41">
        <v>672</v>
      </c>
      <c r="K442" s="41">
        <v>1025.6000000000001</v>
      </c>
    </row>
    <row r="443" spans="1:11" x14ac:dyDescent="0.45">
      <c r="A443" s="41" t="s">
        <v>3025</v>
      </c>
      <c r="B443" s="45" t="s">
        <v>3036</v>
      </c>
      <c r="C443" s="45" t="s">
        <v>3037</v>
      </c>
      <c r="D443" s="45"/>
      <c r="E443" s="41" t="s">
        <v>2359</v>
      </c>
      <c r="F443" s="41" t="s">
        <v>7</v>
      </c>
      <c r="G443" s="41">
        <v>498</v>
      </c>
      <c r="I443" s="65" t="s">
        <v>2284</v>
      </c>
      <c r="J443" s="41">
        <v>414</v>
      </c>
      <c r="K443" s="41">
        <v>632</v>
      </c>
    </row>
    <row r="444" spans="1:11" x14ac:dyDescent="0.45">
      <c r="A444" s="41" t="s">
        <v>3025</v>
      </c>
      <c r="B444" s="45" t="s">
        <v>3038</v>
      </c>
      <c r="C444" s="45" t="s">
        <v>3039</v>
      </c>
      <c r="D444" s="45"/>
      <c r="E444" s="41" t="s">
        <v>2376</v>
      </c>
      <c r="F444" s="41" t="s">
        <v>7</v>
      </c>
      <c r="G444" s="41">
        <v>656</v>
      </c>
      <c r="I444" s="65" t="s">
        <v>2075</v>
      </c>
      <c r="J444" s="41">
        <v>490</v>
      </c>
      <c r="K444" s="41">
        <v>752</v>
      </c>
    </row>
    <row r="445" spans="1:11" x14ac:dyDescent="0.45">
      <c r="A445" s="41" t="s">
        <v>3025</v>
      </c>
      <c r="B445" s="45" t="s">
        <v>3040</v>
      </c>
      <c r="C445" s="45" t="s">
        <v>3041</v>
      </c>
      <c r="D445" s="45"/>
      <c r="E445" s="41" t="s">
        <v>2376</v>
      </c>
      <c r="F445" s="41" t="s">
        <v>13</v>
      </c>
      <c r="G445" s="41">
        <v>580</v>
      </c>
      <c r="I445" s="65" t="s">
        <v>2075</v>
      </c>
      <c r="J445" s="41">
        <v>389</v>
      </c>
      <c r="K445" s="41">
        <v>595.20000000000005</v>
      </c>
    </row>
    <row r="446" spans="1:11" x14ac:dyDescent="0.45">
      <c r="A446" s="41" t="s">
        <v>3025</v>
      </c>
      <c r="B446" s="45" t="s">
        <v>3042</v>
      </c>
      <c r="C446" s="45" t="s">
        <v>3043</v>
      </c>
      <c r="D446" s="45"/>
      <c r="E446" s="41" t="s">
        <v>6155</v>
      </c>
      <c r="F446" s="41" t="s">
        <v>13</v>
      </c>
      <c r="G446" s="41">
        <v>275</v>
      </c>
      <c r="I446" s="65" t="s">
        <v>2075</v>
      </c>
      <c r="J446" s="41">
        <v>136</v>
      </c>
      <c r="K446" s="41">
        <v>217.60000000000002</v>
      </c>
    </row>
    <row r="447" spans="1:11" x14ac:dyDescent="0.45">
      <c r="A447" s="41" t="s">
        <v>3025</v>
      </c>
      <c r="B447" s="45" t="s">
        <v>3044</v>
      </c>
      <c r="C447" s="45" t="s">
        <v>3045</v>
      </c>
      <c r="D447" s="45"/>
      <c r="E447" s="41" t="s">
        <v>6155</v>
      </c>
      <c r="F447" s="41" t="s">
        <v>7</v>
      </c>
      <c r="G447" s="41">
        <v>243</v>
      </c>
      <c r="I447" s="65" t="s">
        <v>2075</v>
      </c>
      <c r="J447" s="41">
        <v>198</v>
      </c>
      <c r="K447" s="41">
        <v>316.8</v>
      </c>
    </row>
    <row r="448" spans="1:11" x14ac:dyDescent="0.45">
      <c r="A448" s="41" t="s">
        <v>3025</v>
      </c>
      <c r="B448" s="45" t="s">
        <v>3046</v>
      </c>
      <c r="C448" s="45" t="s">
        <v>3047</v>
      </c>
      <c r="D448" s="45"/>
      <c r="E448" s="41" t="s">
        <v>2144</v>
      </c>
      <c r="F448" s="41" t="s">
        <v>7</v>
      </c>
      <c r="G448" s="41">
        <v>561</v>
      </c>
      <c r="I448" s="65" t="s">
        <v>2081</v>
      </c>
      <c r="J448" s="41">
        <v>450</v>
      </c>
      <c r="K448" s="41">
        <v>720</v>
      </c>
    </row>
    <row r="449" spans="1:11" x14ac:dyDescent="0.45">
      <c r="A449" s="41" t="s">
        <v>3025</v>
      </c>
      <c r="B449" s="45" t="s">
        <v>3048</v>
      </c>
      <c r="C449" s="45" t="s">
        <v>3049</v>
      </c>
      <c r="D449" s="45"/>
      <c r="E449" s="41" t="s">
        <v>2144</v>
      </c>
      <c r="F449" s="41" t="s">
        <v>13</v>
      </c>
      <c r="G449" s="41">
        <v>678</v>
      </c>
      <c r="I449" s="65" t="s">
        <v>2081</v>
      </c>
      <c r="J449" s="41">
        <v>446</v>
      </c>
      <c r="K449" s="41">
        <v>713.6</v>
      </c>
    </row>
    <row r="450" spans="1:11" x14ac:dyDescent="0.45">
      <c r="A450" s="41" t="s">
        <v>3025</v>
      </c>
      <c r="B450" s="45" t="s">
        <v>3050</v>
      </c>
      <c r="C450" s="45" t="s">
        <v>3051</v>
      </c>
      <c r="D450" s="45"/>
      <c r="E450" s="41" t="s">
        <v>2144</v>
      </c>
      <c r="F450" s="41" t="s">
        <v>7</v>
      </c>
      <c r="G450" s="41">
        <v>739</v>
      </c>
      <c r="I450" s="65" t="s">
        <v>2081</v>
      </c>
      <c r="J450" s="41">
        <v>538</v>
      </c>
      <c r="K450" s="41">
        <v>860.80000000000007</v>
      </c>
    </row>
    <row r="451" spans="1:11" x14ac:dyDescent="0.45">
      <c r="A451" s="41" t="s">
        <v>3025</v>
      </c>
      <c r="B451" s="45" t="s">
        <v>3052</v>
      </c>
      <c r="C451" s="45" t="s">
        <v>3053</v>
      </c>
      <c r="D451" s="45"/>
      <c r="E451" s="41" t="s">
        <v>2488</v>
      </c>
      <c r="F451" s="41" t="s">
        <v>7</v>
      </c>
      <c r="G451" s="41">
        <v>66</v>
      </c>
      <c r="I451" s="65" t="s">
        <v>2228</v>
      </c>
      <c r="J451" s="41">
        <v>62</v>
      </c>
      <c r="K451" s="41">
        <v>99.2</v>
      </c>
    </row>
    <row r="452" spans="1:11" x14ac:dyDescent="0.45">
      <c r="A452" s="41" t="s">
        <v>3025</v>
      </c>
      <c r="B452" s="45" t="s">
        <v>3054</v>
      </c>
      <c r="C452" s="45" t="s">
        <v>3055</v>
      </c>
      <c r="D452" s="45"/>
      <c r="E452" s="41" t="s">
        <v>2084</v>
      </c>
      <c r="F452" s="41" t="s">
        <v>13</v>
      </c>
      <c r="G452" s="41">
        <v>2103</v>
      </c>
      <c r="I452" s="65" t="s">
        <v>2085</v>
      </c>
      <c r="J452" s="41">
        <v>1443</v>
      </c>
      <c r="K452" s="41">
        <v>2308.8000000000002</v>
      </c>
    </row>
    <row r="453" spans="1:11" x14ac:dyDescent="0.45">
      <c r="A453" s="41" t="s">
        <v>3025</v>
      </c>
      <c r="B453" s="45" t="s">
        <v>3056</v>
      </c>
      <c r="C453" s="45" t="s">
        <v>3057</v>
      </c>
      <c r="D453" s="45"/>
      <c r="E453" s="41" t="s">
        <v>2227</v>
      </c>
      <c r="F453" s="41" t="s">
        <v>7</v>
      </c>
      <c r="G453" s="41">
        <v>233</v>
      </c>
      <c r="I453" s="65" t="s">
        <v>2228</v>
      </c>
      <c r="J453" s="41">
        <v>201</v>
      </c>
      <c r="K453" s="41">
        <v>321.60000000000002</v>
      </c>
    </row>
    <row r="454" spans="1:11" x14ac:dyDescent="0.45">
      <c r="A454" s="41" t="s">
        <v>3058</v>
      </c>
      <c r="B454" s="45" t="s">
        <v>3059</v>
      </c>
      <c r="C454" s="45" t="s">
        <v>3060</v>
      </c>
      <c r="D454" s="45"/>
      <c r="E454" s="41" t="s">
        <v>2089</v>
      </c>
      <c r="F454" s="41" t="s">
        <v>7</v>
      </c>
      <c r="G454" s="41">
        <v>271</v>
      </c>
      <c r="I454" s="65" t="s">
        <v>2075</v>
      </c>
      <c r="J454" s="41">
        <v>121</v>
      </c>
      <c r="K454" s="41">
        <v>137.6</v>
      </c>
    </row>
    <row r="455" spans="1:11" x14ac:dyDescent="0.45">
      <c r="A455" s="41" t="s">
        <v>3058</v>
      </c>
      <c r="B455" s="45" t="s">
        <v>3061</v>
      </c>
      <c r="C455" s="45" t="s">
        <v>3062</v>
      </c>
      <c r="D455" s="45"/>
      <c r="E455" s="41" t="s">
        <v>2089</v>
      </c>
      <c r="F455" s="41" t="s">
        <v>7</v>
      </c>
      <c r="G455" s="41">
        <v>249</v>
      </c>
      <c r="I455" s="65" t="s">
        <v>2075</v>
      </c>
      <c r="J455" s="41">
        <v>125</v>
      </c>
      <c r="K455" s="41">
        <v>182.4</v>
      </c>
    </row>
    <row r="456" spans="1:11" x14ac:dyDescent="0.45">
      <c r="A456" s="41" t="s">
        <v>3058</v>
      </c>
      <c r="B456" s="45" t="s">
        <v>3063</v>
      </c>
      <c r="C456" s="45" t="s">
        <v>3064</v>
      </c>
      <c r="D456" s="45"/>
      <c r="E456" s="41" t="s">
        <v>6153</v>
      </c>
      <c r="F456" s="41" t="s">
        <v>9</v>
      </c>
      <c r="G456" s="41">
        <v>390</v>
      </c>
      <c r="I456" s="65" t="s">
        <v>2075</v>
      </c>
      <c r="J456" s="41">
        <v>129</v>
      </c>
      <c r="K456" s="41">
        <v>206.4</v>
      </c>
    </row>
    <row r="457" spans="1:11" x14ac:dyDescent="0.45">
      <c r="A457" s="41" t="s">
        <v>3058</v>
      </c>
      <c r="B457" s="45" t="s">
        <v>3065</v>
      </c>
      <c r="C457" s="45" t="s">
        <v>3066</v>
      </c>
      <c r="D457" s="45"/>
      <c r="E457" s="41" t="s">
        <v>6153</v>
      </c>
      <c r="F457" s="41" t="s">
        <v>13</v>
      </c>
      <c r="G457" s="41">
        <v>303</v>
      </c>
      <c r="I457" s="65" t="s">
        <v>2075</v>
      </c>
      <c r="J457" s="41">
        <v>72</v>
      </c>
      <c r="K457" s="41">
        <v>115.2</v>
      </c>
    </row>
    <row r="458" spans="1:11" x14ac:dyDescent="0.45">
      <c r="A458" s="41" t="s">
        <v>3058</v>
      </c>
      <c r="B458" s="45" t="s">
        <v>3067</v>
      </c>
      <c r="C458" s="45" t="s">
        <v>3068</v>
      </c>
      <c r="D458" s="45"/>
      <c r="E458" s="41" t="s">
        <v>3069</v>
      </c>
      <c r="F458" s="41" t="s">
        <v>13</v>
      </c>
      <c r="G458" s="41">
        <v>488</v>
      </c>
      <c r="I458" s="65" t="s">
        <v>2075</v>
      </c>
      <c r="J458" s="41">
        <v>175</v>
      </c>
      <c r="K458" s="41">
        <v>280</v>
      </c>
    </row>
    <row r="459" spans="1:11" x14ac:dyDescent="0.45">
      <c r="A459" s="41" t="s">
        <v>3058</v>
      </c>
      <c r="B459" s="45" t="s">
        <v>547</v>
      </c>
      <c r="C459" s="45" t="s">
        <v>3070</v>
      </c>
      <c r="D459" s="45"/>
      <c r="E459" s="41" t="s">
        <v>2107</v>
      </c>
      <c r="F459" s="41" t="s">
        <v>13</v>
      </c>
      <c r="G459" s="41">
        <v>510</v>
      </c>
      <c r="I459" s="65" t="s">
        <v>2081</v>
      </c>
      <c r="J459" s="41">
        <v>182</v>
      </c>
      <c r="K459" s="41">
        <v>291.2</v>
      </c>
    </row>
    <row r="460" spans="1:11" x14ac:dyDescent="0.45">
      <c r="A460" s="41" t="s">
        <v>3058</v>
      </c>
      <c r="B460" s="45" t="s">
        <v>3071</v>
      </c>
      <c r="C460" s="45" t="s">
        <v>3072</v>
      </c>
      <c r="D460" s="45"/>
      <c r="E460" s="41" t="s">
        <v>2084</v>
      </c>
      <c r="F460" s="41" t="s">
        <v>13</v>
      </c>
      <c r="G460" s="41">
        <v>802</v>
      </c>
      <c r="I460" s="65" t="s">
        <v>2085</v>
      </c>
      <c r="J460" s="41">
        <v>214</v>
      </c>
      <c r="K460" s="41">
        <v>339.20000000000005</v>
      </c>
    </row>
    <row r="461" spans="1:11" x14ac:dyDescent="0.45">
      <c r="A461" s="41" t="s">
        <v>3073</v>
      </c>
      <c r="B461" s="45" t="s">
        <v>3074</v>
      </c>
      <c r="C461" s="45" t="s">
        <v>3075</v>
      </c>
      <c r="D461" s="45"/>
      <c r="E461" s="41" t="s">
        <v>2089</v>
      </c>
      <c r="F461" s="41" t="s">
        <v>7</v>
      </c>
      <c r="G461" s="41">
        <v>575</v>
      </c>
      <c r="I461" s="65" t="s">
        <v>2075</v>
      </c>
      <c r="J461" s="41">
        <v>413</v>
      </c>
      <c r="K461" s="41">
        <v>628.80000000000007</v>
      </c>
    </row>
    <row r="462" spans="1:11" x14ac:dyDescent="0.45">
      <c r="A462" s="41" t="s">
        <v>3073</v>
      </c>
      <c r="B462" s="45" t="s">
        <v>3076</v>
      </c>
      <c r="C462" s="45" t="s">
        <v>3077</v>
      </c>
      <c r="D462" s="45"/>
      <c r="E462" s="41" t="s">
        <v>2089</v>
      </c>
      <c r="F462" s="41" t="s">
        <v>7</v>
      </c>
      <c r="G462" s="41">
        <v>575</v>
      </c>
      <c r="I462" s="65" t="s">
        <v>2075</v>
      </c>
      <c r="J462" s="41">
        <v>379</v>
      </c>
      <c r="K462" s="41">
        <v>584</v>
      </c>
    </row>
    <row r="463" spans="1:11" x14ac:dyDescent="0.45">
      <c r="A463" s="41" t="s">
        <v>3073</v>
      </c>
      <c r="B463" s="45" t="s">
        <v>3078</v>
      </c>
      <c r="C463" s="45" t="s">
        <v>3079</v>
      </c>
      <c r="D463" s="45"/>
      <c r="E463" s="41" t="s">
        <v>2080</v>
      </c>
      <c r="F463" s="41" t="s">
        <v>7</v>
      </c>
      <c r="G463" s="41">
        <v>655</v>
      </c>
      <c r="I463" s="65" t="s">
        <v>2081</v>
      </c>
      <c r="J463" s="41">
        <v>409</v>
      </c>
      <c r="K463" s="41">
        <v>654.40000000000009</v>
      </c>
    </row>
    <row r="464" spans="1:11" x14ac:dyDescent="0.45">
      <c r="A464" s="41" t="s">
        <v>3073</v>
      </c>
      <c r="B464" s="45" t="s">
        <v>3080</v>
      </c>
      <c r="C464" s="45" t="s">
        <v>3081</v>
      </c>
      <c r="D464" s="45"/>
      <c r="E464" s="41" t="s">
        <v>2089</v>
      </c>
      <c r="F464" s="41" t="s">
        <v>7</v>
      </c>
      <c r="G464" s="41">
        <v>597</v>
      </c>
      <c r="I464" s="65" t="s">
        <v>2075</v>
      </c>
      <c r="J464" s="41">
        <v>435</v>
      </c>
      <c r="K464" s="41">
        <v>670.40000000000009</v>
      </c>
    </row>
    <row r="465" spans="1:11" x14ac:dyDescent="0.45">
      <c r="A465" s="41" t="s">
        <v>3073</v>
      </c>
      <c r="B465" s="45" t="s">
        <v>3082</v>
      </c>
      <c r="C465" s="45" t="s">
        <v>3083</v>
      </c>
      <c r="D465" s="45"/>
      <c r="E465" s="41" t="s">
        <v>2080</v>
      </c>
      <c r="F465" s="41" t="s">
        <v>7</v>
      </c>
      <c r="G465" s="41">
        <v>658</v>
      </c>
      <c r="I465" s="65" t="s">
        <v>2081</v>
      </c>
      <c r="J465" s="41">
        <v>485</v>
      </c>
      <c r="K465" s="41">
        <v>776</v>
      </c>
    </row>
    <row r="466" spans="1:11" x14ac:dyDescent="0.45">
      <c r="A466" s="41" t="s">
        <v>3073</v>
      </c>
      <c r="B466" s="45" t="s">
        <v>3084</v>
      </c>
      <c r="C466" s="45" t="s">
        <v>3085</v>
      </c>
      <c r="D466" s="45"/>
      <c r="E466" s="41" t="s">
        <v>2359</v>
      </c>
      <c r="F466" s="41" t="s">
        <v>7</v>
      </c>
      <c r="G466" s="41">
        <v>668</v>
      </c>
      <c r="I466" s="65" t="s">
        <v>2284</v>
      </c>
      <c r="J466" s="41">
        <v>481</v>
      </c>
      <c r="K466" s="41">
        <v>745.6</v>
      </c>
    </row>
    <row r="467" spans="1:11" x14ac:dyDescent="0.45">
      <c r="A467" s="41" t="s">
        <v>3073</v>
      </c>
      <c r="B467" s="45" t="s">
        <v>3086</v>
      </c>
      <c r="C467" s="45" t="s">
        <v>3087</v>
      </c>
      <c r="D467" s="45"/>
      <c r="E467" s="41" t="s">
        <v>6156</v>
      </c>
      <c r="F467" s="41" t="s">
        <v>7</v>
      </c>
      <c r="G467" s="41">
        <v>1247</v>
      </c>
      <c r="I467" s="65" t="s">
        <v>2085</v>
      </c>
      <c r="J467" s="41">
        <v>770</v>
      </c>
      <c r="K467" s="41">
        <v>1222.4000000000001</v>
      </c>
    </row>
    <row r="468" spans="1:11" x14ac:dyDescent="0.45">
      <c r="A468" s="41" t="s">
        <v>3073</v>
      </c>
      <c r="B468" s="45" t="s">
        <v>3088</v>
      </c>
      <c r="C468" s="45" t="s">
        <v>3089</v>
      </c>
      <c r="D468" s="45"/>
      <c r="E468" s="41" t="s">
        <v>2084</v>
      </c>
      <c r="F468" s="41" t="s">
        <v>13</v>
      </c>
      <c r="G468" s="41">
        <v>165</v>
      </c>
      <c r="I468" s="65" t="s">
        <v>2085</v>
      </c>
      <c r="J468" s="41">
        <v>113</v>
      </c>
      <c r="K468" s="41">
        <v>161.60000000000002</v>
      </c>
    </row>
    <row r="469" spans="1:11" x14ac:dyDescent="0.45">
      <c r="A469" s="41" t="s">
        <v>3090</v>
      </c>
      <c r="B469" s="45" t="s">
        <v>3091</v>
      </c>
      <c r="C469" s="45" t="s">
        <v>3092</v>
      </c>
      <c r="D469" s="45"/>
      <c r="E469" s="41" t="s">
        <v>6159</v>
      </c>
      <c r="F469" s="41" t="s">
        <v>9</v>
      </c>
      <c r="G469" s="41">
        <v>84</v>
      </c>
      <c r="I469" s="65" t="s">
        <v>2284</v>
      </c>
      <c r="J469" s="41">
        <v>31</v>
      </c>
      <c r="K469" s="41">
        <v>49.6</v>
      </c>
    </row>
    <row r="470" spans="1:11" x14ac:dyDescent="0.45">
      <c r="A470" s="41" t="s">
        <v>3093</v>
      </c>
      <c r="B470" s="45" t="s">
        <v>3094</v>
      </c>
      <c r="C470" s="45" t="s">
        <v>3095</v>
      </c>
      <c r="D470" s="45"/>
      <c r="E470" s="41" t="s">
        <v>2089</v>
      </c>
      <c r="F470" s="41" t="s">
        <v>13</v>
      </c>
      <c r="G470" s="41">
        <v>313</v>
      </c>
      <c r="I470" s="65" t="s">
        <v>2075</v>
      </c>
      <c r="J470" s="41">
        <v>47</v>
      </c>
      <c r="K470" s="41">
        <v>51.2</v>
      </c>
    </row>
    <row r="471" spans="1:11" x14ac:dyDescent="0.45">
      <c r="A471" s="41" t="s">
        <v>3093</v>
      </c>
      <c r="B471" s="45" t="s">
        <v>3096</v>
      </c>
      <c r="C471" s="45" t="s">
        <v>3097</v>
      </c>
      <c r="D471" s="45"/>
      <c r="E471" s="41" t="s">
        <v>6153</v>
      </c>
      <c r="F471" s="41" t="s">
        <v>9</v>
      </c>
      <c r="G471" s="41">
        <v>365</v>
      </c>
      <c r="I471" s="65" t="s">
        <v>2075</v>
      </c>
      <c r="J471" s="41">
        <v>87</v>
      </c>
      <c r="K471" s="41">
        <v>139.20000000000002</v>
      </c>
    </row>
    <row r="472" spans="1:11" x14ac:dyDescent="0.45">
      <c r="A472" s="41" t="s">
        <v>3093</v>
      </c>
      <c r="B472" s="45" t="s">
        <v>3098</v>
      </c>
      <c r="C472" s="45" t="s">
        <v>3099</v>
      </c>
      <c r="D472" s="45"/>
      <c r="E472" s="41" t="s">
        <v>6153</v>
      </c>
      <c r="F472" s="41" t="s">
        <v>13</v>
      </c>
      <c r="G472" s="41">
        <v>253</v>
      </c>
      <c r="I472" s="65" t="s">
        <v>2075</v>
      </c>
      <c r="J472" s="41">
        <v>41</v>
      </c>
      <c r="K472" s="41">
        <v>65.600000000000009</v>
      </c>
    </row>
    <row r="473" spans="1:11" x14ac:dyDescent="0.45">
      <c r="A473" s="41" t="s">
        <v>3093</v>
      </c>
      <c r="B473" s="45" t="s">
        <v>3100</v>
      </c>
      <c r="C473" s="45" t="s">
        <v>3101</v>
      </c>
      <c r="D473" s="45"/>
      <c r="E473" s="41" t="s">
        <v>2080</v>
      </c>
      <c r="F473" s="41" t="s">
        <v>13</v>
      </c>
      <c r="G473" s="41">
        <v>767</v>
      </c>
      <c r="I473" s="65" t="s">
        <v>2081</v>
      </c>
      <c r="J473" s="41">
        <v>143</v>
      </c>
      <c r="K473" s="41">
        <v>228.8</v>
      </c>
    </row>
    <row r="474" spans="1:11" x14ac:dyDescent="0.45">
      <c r="A474" s="41" t="s">
        <v>3093</v>
      </c>
      <c r="B474" s="45" t="s">
        <v>3102</v>
      </c>
      <c r="C474" s="45" t="s">
        <v>3103</v>
      </c>
      <c r="D474" s="45"/>
      <c r="E474" s="41" t="s">
        <v>2084</v>
      </c>
      <c r="F474" s="41" t="s">
        <v>13</v>
      </c>
      <c r="G474" s="41">
        <v>769</v>
      </c>
      <c r="I474" s="65" t="s">
        <v>2085</v>
      </c>
      <c r="J474" s="41">
        <v>143</v>
      </c>
      <c r="K474" s="41">
        <v>216</v>
      </c>
    </row>
    <row r="475" spans="1:11" x14ac:dyDescent="0.45">
      <c r="A475" s="41" t="s">
        <v>3104</v>
      </c>
      <c r="B475" s="45" t="s">
        <v>3105</v>
      </c>
      <c r="C475" s="45" t="s">
        <v>3106</v>
      </c>
      <c r="D475" s="45"/>
      <c r="E475" s="41" t="s">
        <v>2070</v>
      </c>
      <c r="F475" s="41" t="s">
        <v>13</v>
      </c>
      <c r="G475" s="41">
        <v>218</v>
      </c>
      <c r="I475" s="65" t="s">
        <v>2071</v>
      </c>
      <c r="J475" s="41">
        <v>90</v>
      </c>
      <c r="K475" s="41">
        <v>0</v>
      </c>
    </row>
    <row r="476" spans="1:11" x14ac:dyDescent="0.45">
      <c r="A476" s="41" t="s">
        <v>3104</v>
      </c>
      <c r="B476" s="45" t="s">
        <v>3107</v>
      </c>
      <c r="C476" s="45" t="s">
        <v>3108</v>
      </c>
      <c r="D476" s="45"/>
      <c r="E476" s="41" t="s">
        <v>6155</v>
      </c>
      <c r="F476" s="41" t="s">
        <v>13</v>
      </c>
      <c r="G476" s="41">
        <v>366</v>
      </c>
      <c r="I476" s="65" t="s">
        <v>2075</v>
      </c>
      <c r="J476" s="41">
        <v>117</v>
      </c>
      <c r="K476" s="41">
        <v>187.20000000000002</v>
      </c>
    </row>
    <row r="477" spans="1:11" x14ac:dyDescent="0.45">
      <c r="A477" s="41" t="s">
        <v>3104</v>
      </c>
      <c r="B477" s="45" t="s">
        <v>3109</v>
      </c>
      <c r="C477" s="45" t="s">
        <v>3110</v>
      </c>
      <c r="D477" s="45"/>
      <c r="E477" s="41" t="s">
        <v>6155</v>
      </c>
      <c r="F477" s="41" t="s">
        <v>7</v>
      </c>
      <c r="G477" s="41">
        <v>456</v>
      </c>
      <c r="I477" s="65" t="s">
        <v>2075</v>
      </c>
      <c r="J477" s="41">
        <v>276</v>
      </c>
      <c r="K477" s="41">
        <v>441.6</v>
      </c>
    </row>
    <row r="478" spans="1:11" x14ac:dyDescent="0.45">
      <c r="A478" s="41" t="s">
        <v>3104</v>
      </c>
      <c r="B478" s="45" t="s">
        <v>3111</v>
      </c>
      <c r="C478" s="45" t="s">
        <v>3112</v>
      </c>
      <c r="D478" s="45"/>
      <c r="E478" s="41" t="s">
        <v>6155</v>
      </c>
      <c r="F478" s="41" t="s">
        <v>13</v>
      </c>
      <c r="G478" s="41">
        <v>413</v>
      </c>
      <c r="I478" s="65" t="s">
        <v>2075</v>
      </c>
      <c r="J478" s="41">
        <v>132</v>
      </c>
      <c r="K478" s="41">
        <v>211.20000000000002</v>
      </c>
    </row>
    <row r="479" spans="1:11" x14ac:dyDescent="0.45">
      <c r="A479" s="41" t="s">
        <v>3104</v>
      </c>
      <c r="B479" s="45" t="s">
        <v>3113</v>
      </c>
      <c r="C479" s="45" t="s">
        <v>3114</v>
      </c>
      <c r="D479" s="45"/>
      <c r="E479" s="41" t="s">
        <v>6155</v>
      </c>
      <c r="F479" s="41" t="s">
        <v>13</v>
      </c>
      <c r="G479" s="41">
        <v>515</v>
      </c>
      <c r="I479" s="65" t="s">
        <v>2075</v>
      </c>
      <c r="J479" s="41">
        <v>139</v>
      </c>
      <c r="K479" s="41">
        <v>222.4</v>
      </c>
    </row>
    <row r="480" spans="1:11" x14ac:dyDescent="0.45">
      <c r="A480" s="41" t="s">
        <v>3104</v>
      </c>
      <c r="B480" s="45" t="s">
        <v>3115</v>
      </c>
      <c r="C480" s="45" t="s">
        <v>3116</v>
      </c>
      <c r="D480" s="45"/>
      <c r="E480" s="41" t="s">
        <v>6155</v>
      </c>
      <c r="F480" s="41" t="s">
        <v>7</v>
      </c>
      <c r="G480" s="41">
        <v>665</v>
      </c>
      <c r="I480" s="65" t="s">
        <v>2075</v>
      </c>
      <c r="J480" s="41">
        <v>370</v>
      </c>
      <c r="K480" s="41">
        <v>592</v>
      </c>
    </row>
    <row r="481" spans="1:11" x14ac:dyDescent="0.45">
      <c r="A481" s="41" t="s">
        <v>3104</v>
      </c>
      <c r="B481" s="45" t="s">
        <v>3117</v>
      </c>
      <c r="C481" s="45" t="s">
        <v>3118</v>
      </c>
      <c r="D481" s="45"/>
      <c r="E481" s="41" t="s">
        <v>6155</v>
      </c>
      <c r="F481" s="41" t="s">
        <v>13</v>
      </c>
      <c r="G481" s="41">
        <v>512</v>
      </c>
      <c r="I481" s="65" t="s">
        <v>2075</v>
      </c>
      <c r="J481" s="41">
        <v>192</v>
      </c>
      <c r="K481" s="41">
        <v>307.20000000000005</v>
      </c>
    </row>
    <row r="482" spans="1:11" x14ac:dyDescent="0.45">
      <c r="A482" s="41" t="s">
        <v>3104</v>
      </c>
      <c r="B482" s="45" t="s">
        <v>3119</v>
      </c>
      <c r="C482" s="45" t="s">
        <v>3120</v>
      </c>
      <c r="D482" s="45"/>
      <c r="E482" s="41" t="s">
        <v>6155</v>
      </c>
      <c r="F482" s="41" t="s">
        <v>7</v>
      </c>
      <c r="G482" s="41">
        <v>313</v>
      </c>
      <c r="I482" s="65" t="s">
        <v>2075</v>
      </c>
      <c r="J482" s="41">
        <v>158</v>
      </c>
      <c r="K482" s="41">
        <v>252.8</v>
      </c>
    </row>
    <row r="483" spans="1:11" x14ac:dyDescent="0.45">
      <c r="A483" s="41" t="s">
        <v>3104</v>
      </c>
      <c r="B483" s="45" t="s">
        <v>3121</v>
      </c>
      <c r="C483" s="45" t="s">
        <v>3122</v>
      </c>
      <c r="D483" s="45"/>
      <c r="E483" s="41" t="s">
        <v>6155</v>
      </c>
      <c r="F483" s="41" t="s">
        <v>7</v>
      </c>
      <c r="G483" s="41">
        <v>484</v>
      </c>
      <c r="I483" s="65" t="s">
        <v>2075</v>
      </c>
      <c r="J483" s="41">
        <v>290</v>
      </c>
      <c r="K483" s="41">
        <v>464</v>
      </c>
    </row>
    <row r="484" spans="1:11" x14ac:dyDescent="0.45">
      <c r="A484" s="41" t="s">
        <v>3104</v>
      </c>
      <c r="B484" s="45" t="s">
        <v>3123</v>
      </c>
      <c r="C484" s="45" t="s">
        <v>3124</v>
      </c>
      <c r="D484" s="45"/>
      <c r="E484" s="41" t="s">
        <v>6155</v>
      </c>
      <c r="F484" s="41" t="s">
        <v>7</v>
      </c>
      <c r="G484" s="41">
        <v>479</v>
      </c>
      <c r="I484" s="65" t="s">
        <v>2075</v>
      </c>
      <c r="J484" s="41">
        <v>342</v>
      </c>
      <c r="K484" s="41">
        <v>547.20000000000005</v>
      </c>
    </row>
    <row r="485" spans="1:11" x14ac:dyDescent="0.45">
      <c r="A485" s="41" t="s">
        <v>3104</v>
      </c>
      <c r="B485" s="45" t="s">
        <v>3125</v>
      </c>
      <c r="C485" s="45" t="s">
        <v>3126</v>
      </c>
      <c r="D485" s="45"/>
      <c r="E485" s="41" t="s">
        <v>2144</v>
      </c>
      <c r="F485" s="41" t="s">
        <v>7</v>
      </c>
      <c r="G485" s="41">
        <v>565</v>
      </c>
      <c r="I485" s="65" t="s">
        <v>2081</v>
      </c>
      <c r="J485" s="41">
        <v>285</v>
      </c>
      <c r="K485" s="41">
        <v>456</v>
      </c>
    </row>
    <row r="486" spans="1:11" x14ac:dyDescent="0.45">
      <c r="A486" s="41" t="s">
        <v>3104</v>
      </c>
      <c r="B486" s="45" t="s">
        <v>3127</v>
      </c>
      <c r="C486" s="45" t="s">
        <v>3128</v>
      </c>
      <c r="D486" s="45"/>
      <c r="E486" s="41" t="s">
        <v>2144</v>
      </c>
      <c r="F486" s="41" t="s">
        <v>7</v>
      </c>
      <c r="G486" s="41">
        <v>555</v>
      </c>
      <c r="I486" s="65" t="s">
        <v>2081</v>
      </c>
      <c r="J486" s="41">
        <v>353</v>
      </c>
      <c r="K486" s="41">
        <v>564.80000000000007</v>
      </c>
    </row>
    <row r="487" spans="1:11" x14ac:dyDescent="0.45">
      <c r="A487" s="41" t="s">
        <v>3104</v>
      </c>
      <c r="B487" s="45" t="s">
        <v>3129</v>
      </c>
      <c r="C487" s="45" t="s">
        <v>3130</v>
      </c>
      <c r="D487" s="45"/>
      <c r="E487" s="41" t="s">
        <v>2144</v>
      </c>
      <c r="F487" s="41" t="s">
        <v>13</v>
      </c>
      <c r="G487" s="41">
        <v>763</v>
      </c>
      <c r="I487" s="65" t="s">
        <v>2081</v>
      </c>
      <c r="J487" s="41">
        <v>242</v>
      </c>
      <c r="K487" s="41">
        <v>387.20000000000005</v>
      </c>
    </row>
    <row r="488" spans="1:11" x14ac:dyDescent="0.45">
      <c r="A488" s="41" t="s">
        <v>3104</v>
      </c>
      <c r="B488" s="45" t="s">
        <v>3131</v>
      </c>
      <c r="C488" s="45" t="s">
        <v>3132</v>
      </c>
      <c r="D488" s="45"/>
      <c r="E488" s="41" t="s">
        <v>2084</v>
      </c>
      <c r="F488" s="41" t="s">
        <v>13</v>
      </c>
      <c r="G488" s="41">
        <v>2368</v>
      </c>
      <c r="I488" s="65" t="s">
        <v>2085</v>
      </c>
      <c r="J488" s="41">
        <v>963</v>
      </c>
      <c r="K488" s="41">
        <v>1540.8000000000002</v>
      </c>
    </row>
    <row r="489" spans="1:11" x14ac:dyDescent="0.45">
      <c r="A489" s="41" t="s">
        <v>3133</v>
      </c>
      <c r="B489" s="45" t="s">
        <v>3134</v>
      </c>
      <c r="C489" s="45" t="s">
        <v>3135</v>
      </c>
      <c r="D489" s="45"/>
      <c r="E489" s="41" t="s">
        <v>2070</v>
      </c>
      <c r="F489" s="41" t="s">
        <v>13</v>
      </c>
      <c r="G489" s="41">
        <v>88</v>
      </c>
      <c r="I489" s="65" t="s">
        <v>2071</v>
      </c>
      <c r="J489" s="41">
        <v>12</v>
      </c>
      <c r="K489" s="41">
        <v>0</v>
      </c>
    </row>
    <row r="490" spans="1:11" x14ac:dyDescent="0.45">
      <c r="A490" s="41" t="s">
        <v>3133</v>
      </c>
      <c r="B490" s="45" t="s">
        <v>3136</v>
      </c>
      <c r="C490" s="45" t="s">
        <v>3137</v>
      </c>
      <c r="D490" s="45"/>
      <c r="E490" s="41" t="s">
        <v>6155</v>
      </c>
      <c r="F490" s="41" t="s">
        <v>13</v>
      </c>
      <c r="G490" s="41">
        <v>329</v>
      </c>
      <c r="I490" s="65" t="s">
        <v>2075</v>
      </c>
      <c r="J490" s="41">
        <v>31</v>
      </c>
      <c r="K490" s="41">
        <v>49.6</v>
      </c>
    </row>
    <row r="491" spans="1:11" x14ac:dyDescent="0.45">
      <c r="A491" s="41" t="s">
        <v>3133</v>
      </c>
      <c r="B491" s="45" t="s">
        <v>3138</v>
      </c>
      <c r="C491" s="45" t="s">
        <v>3139</v>
      </c>
      <c r="D491" s="45"/>
      <c r="E491" s="41" t="s">
        <v>6155</v>
      </c>
      <c r="F491" s="41" t="s">
        <v>13</v>
      </c>
      <c r="G491" s="41">
        <v>325</v>
      </c>
      <c r="I491" s="65" t="s">
        <v>2075</v>
      </c>
      <c r="J491" s="41">
        <v>29</v>
      </c>
      <c r="K491" s="41">
        <v>46.400000000000006</v>
      </c>
    </row>
    <row r="492" spans="1:11" x14ac:dyDescent="0.45">
      <c r="A492" s="41" t="s">
        <v>3133</v>
      </c>
      <c r="B492" s="45" t="s">
        <v>3140</v>
      </c>
      <c r="C492" s="45" t="s">
        <v>3141</v>
      </c>
      <c r="D492" s="45"/>
      <c r="E492" s="41" t="s">
        <v>6155</v>
      </c>
      <c r="F492" s="41" t="s">
        <v>13</v>
      </c>
      <c r="G492" s="41">
        <v>330</v>
      </c>
      <c r="I492" s="65" t="s">
        <v>2075</v>
      </c>
      <c r="J492" s="41">
        <v>26</v>
      </c>
      <c r="K492" s="41">
        <v>41.6</v>
      </c>
    </row>
    <row r="493" spans="1:11" x14ac:dyDescent="0.45">
      <c r="A493" s="41" t="s">
        <v>3133</v>
      </c>
      <c r="B493" s="45" t="s">
        <v>3142</v>
      </c>
      <c r="C493" s="45" t="s">
        <v>3143</v>
      </c>
      <c r="D493" s="45"/>
      <c r="E493" s="41" t="s">
        <v>6155</v>
      </c>
      <c r="F493" s="41" t="s">
        <v>13</v>
      </c>
      <c r="G493" s="41">
        <v>366</v>
      </c>
      <c r="I493" s="65" t="s">
        <v>2075</v>
      </c>
      <c r="J493" s="41">
        <v>46</v>
      </c>
      <c r="K493" s="41">
        <v>73.600000000000009</v>
      </c>
    </row>
    <row r="494" spans="1:11" x14ac:dyDescent="0.45">
      <c r="A494" s="41" t="s">
        <v>3133</v>
      </c>
      <c r="B494" s="45" t="s">
        <v>3144</v>
      </c>
      <c r="C494" s="45" t="s">
        <v>3145</v>
      </c>
      <c r="D494" s="45"/>
      <c r="E494" s="41" t="s">
        <v>6155</v>
      </c>
      <c r="F494" s="41" t="s">
        <v>9</v>
      </c>
      <c r="G494" s="41">
        <v>305</v>
      </c>
      <c r="I494" s="65" t="s">
        <v>2075</v>
      </c>
      <c r="J494" s="41">
        <v>86</v>
      </c>
      <c r="K494" s="41">
        <v>137.6</v>
      </c>
    </row>
    <row r="495" spans="1:11" x14ac:dyDescent="0.45">
      <c r="A495" s="41" t="s">
        <v>3133</v>
      </c>
      <c r="B495" s="45" t="s">
        <v>3146</v>
      </c>
      <c r="C495" s="45" t="s">
        <v>3147</v>
      </c>
      <c r="D495" s="45"/>
      <c r="E495" s="41" t="s">
        <v>6155</v>
      </c>
      <c r="F495" s="41" t="s">
        <v>9</v>
      </c>
      <c r="G495" s="41">
        <v>211</v>
      </c>
      <c r="I495" s="65" t="s">
        <v>2075</v>
      </c>
      <c r="J495" s="41">
        <v>43</v>
      </c>
      <c r="K495" s="41">
        <v>68.8</v>
      </c>
    </row>
    <row r="496" spans="1:11" x14ac:dyDescent="0.45">
      <c r="A496" s="41" t="s">
        <v>3133</v>
      </c>
      <c r="B496" s="45" t="s">
        <v>3148</v>
      </c>
      <c r="C496" s="45" t="s">
        <v>3149</v>
      </c>
      <c r="D496" s="45"/>
      <c r="E496" s="41" t="s">
        <v>2144</v>
      </c>
      <c r="F496" s="41" t="s">
        <v>13</v>
      </c>
      <c r="G496" s="41">
        <v>344</v>
      </c>
      <c r="I496" s="65" t="s">
        <v>2081</v>
      </c>
      <c r="J496" s="41">
        <v>47</v>
      </c>
      <c r="K496" s="41">
        <v>75.2</v>
      </c>
    </row>
    <row r="497" spans="1:11" x14ac:dyDescent="0.45">
      <c r="A497" s="41" t="s">
        <v>3133</v>
      </c>
      <c r="B497" s="45" t="s">
        <v>3150</v>
      </c>
      <c r="C497" s="45" t="s">
        <v>3151</v>
      </c>
      <c r="D497" s="45"/>
      <c r="E497" s="41" t="s">
        <v>2144</v>
      </c>
      <c r="F497" s="41" t="s">
        <v>13</v>
      </c>
      <c r="G497" s="41">
        <v>379</v>
      </c>
      <c r="I497" s="65" t="s">
        <v>2081</v>
      </c>
      <c r="J497" s="41">
        <v>62</v>
      </c>
      <c r="K497" s="41">
        <v>99.2</v>
      </c>
    </row>
    <row r="498" spans="1:11" x14ac:dyDescent="0.45">
      <c r="A498" s="41" t="s">
        <v>3133</v>
      </c>
      <c r="B498" s="45" t="s">
        <v>3152</v>
      </c>
      <c r="C498" s="45" t="s">
        <v>3153</v>
      </c>
      <c r="D498" s="45"/>
      <c r="E498" s="41" t="s">
        <v>2144</v>
      </c>
      <c r="F498" s="41" t="s">
        <v>13</v>
      </c>
      <c r="G498" s="41">
        <v>413</v>
      </c>
      <c r="I498" s="65" t="s">
        <v>2081</v>
      </c>
      <c r="J498" s="41">
        <v>35</v>
      </c>
      <c r="K498" s="41">
        <v>56</v>
      </c>
    </row>
    <row r="499" spans="1:11" x14ac:dyDescent="0.45">
      <c r="A499" s="41" t="s">
        <v>3133</v>
      </c>
      <c r="B499" s="45" t="s">
        <v>3154</v>
      </c>
      <c r="C499" s="45" t="s">
        <v>3155</v>
      </c>
      <c r="D499" s="45"/>
      <c r="E499" s="41" t="s">
        <v>2084</v>
      </c>
      <c r="F499" s="41" t="s">
        <v>13</v>
      </c>
      <c r="G499" s="41">
        <v>1731</v>
      </c>
      <c r="I499" s="65" t="s">
        <v>2085</v>
      </c>
      <c r="J499" s="41">
        <v>135</v>
      </c>
      <c r="K499" s="41">
        <v>206.4</v>
      </c>
    </row>
    <row r="500" spans="1:11" x14ac:dyDescent="0.45">
      <c r="A500" s="41" t="s">
        <v>3156</v>
      </c>
      <c r="B500" s="45" t="s">
        <v>3157</v>
      </c>
      <c r="C500" s="45" t="s">
        <v>3158</v>
      </c>
      <c r="D500" s="45"/>
      <c r="E500" s="41" t="s">
        <v>3159</v>
      </c>
      <c r="F500" s="41" t="s">
        <v>7</v>
      </c>
      <c r="G500" s="41">
        <v>438</v>
      </c>
      <c r="I500" s="65" t="s">
        <v>2075</v>
      </c>
      <c r="J500" s="41">
        <v>276</v>
      </c>
      <c r="K500" s="41">
        <v>441.6</v>
      </c>
    </row>
    <row r="501" spans="1:11" x14ac:dyDescent="0.45">
      <c r="A501" s="41" t="s">
        <v>3156</v>
      </c>
      <c r="B501" s="45" t="s">
        <v>3160</v>
      </c>
      <c r="C501" s="45" t="s">
        <v>3161</v>
      </c>
      <c r="D501" s="45"/>
      <c r="E501" s="41" t="s">
        <v>2347</v>
      </c>
      <c r="F501" s="41" t="s">
        <v>7</v>
      </c>
      <c r="G501" s="41">
        <v>389</v>
      </c>
      <c r="I501" s="65" t="s">
        <v>2071</v>
      </c>
      <c r="J501" s="41">
        <v>244</v>
      </c>
      <c r="K501" s="41">
        <v>316.8</v>
      </c>
    </row>
    <row r="502" spans="1:11" x14ac:dyDescent="0.45">
      <c r="A502" s="41" t="s">
        <v>3156</v>
      </c>
      <c r="B502" s="45" t="s">
        <v>3162</v>
      </c>
      <c r="C502" s="45" t="s">
        <v>3163</v>
      </c>
      <c r="D502" s="45"/>
      <c r="E502" s="41" t="s">
        <v>2336</v>
      </c>
      <c r="F502" s="41" t="s">
        <v>7</v>
      </c>
      <c r="G502" s="41">
        <v>549</v>
      </c>
      <c r="I502" s="65" t="s">
        <v>2081</v>
      </c>
      <c r="J502" s="41">
        <v>310</v>
      </c>
      <c r="K502" s="41">
        <v>496</v>
      </c>
    </row>
    <row r="503" spans="1:11" x14ac:dyDescent="0.45">
      <c r="A503" s="41" t="s">
        <v>3156</v>
      </c>
      <c r="B503" s="45" t="s">
        <v>3164</v>
      </c>
      <c r="C503" s="45" t="s">
        <v>3165</v>
      </c>
      <c r="D503" s="45"/>
      <c r="E503" s="41" t="s">
        <v>2250</v>
      </c>
      <c r="F503" s="41" t="s">
        <v>13</v>
      </c>
      <c r="G503" s="41">
        <v>717</v>
      </c>
      <c r="I503" s="65" t="s">
        <v>2228</v>
      </c>
      <c r="J503" s="41">
        <v>370</v>
      </c>
      <c r="K503" s="41">
        <v>579.20000000000005</v>
      </c>
    </row>
    <row r="504" spans="1:11" x14ac:dyDescent="0.45">
      <c r="A504" s="41" t="s">
        <v>3156</v>
      </c>
      <c r="B504" s="45" t="s">
        <v>3166</v>
      </c>
      <c r="C504" s="45" t="s">
        <v>3167</v>
      </c>
      <c r="D504" s="45"/>
      <c r="E504" s="41" t="s">
        <v>2084</v>
      </c>
      <c r="F504" s="41" t="s">
        <v>13</v>
      </c>
      <c r="G504" s="41">
        <v>123</v>
      </c>
      <c r="I504" s="65" t="s">
        <v>2085</v>
      </c>
      <c r="J504" s="41">
        <v>66</v>
      </c>
      <c r="K504" s="41">
        <v>105.60000000000001</v>
      </c>
    </row>
    <row r="505" spans="1:11" x14ac:dyDescent="0.45">
      <c r="A505" s="41" t="s">
        <v>3168</v>
      </c>
      <c r="B505" s="45" t="s">
        <v>3169</v>
      </c>
      <c r="C505" s="45" t="s">
        <v>3170</v>
      </c>
      <c r="D505" s="45"/>
      <c r="E505" s="41" t="s">
        <v>2070</v>
      </c>
      <c r="F505" s="41" t="s">
        <v>13</v>
      </c>
      <c r="G505" s="41">
        <v>21</v>
      </c>
      <c r="I505" s="65" t="s">
        <v>2071</v>
      </c>
      <c r="J505" s="41">
        <v>5</v>
      </c>
      <c r="K505" s="41">
        <v>0</v>
      </c>
    </row>
    <row r="506" spans="1:11" x14ac:dyDescent="0.45">
      <c r="A506" s="41" t="s">
        <v>3168</v>
      </c>
      <c r="B506" s="45" t="s">
        <v>3171</v>
      </c>
      <c r="C506" s="45" t="s">
        <v>3172</v>
      </c>
      <c r="D506" s="45"/>
      <c r="E506" s="41" t="s">
        <v>6154</v>
      </c>
      <c r="F506" s="41" t="s">
        <v>9</v>
      </c>
      <c r="G506" s="41">
        <v>658</v>
      </c>
      <c r="I506" s="65" t="s">
        <v>2075</v>
      </c>
      <c r="J506" s="41">
        <v>66</v>
      </c>
      <c r="K506" s="41">
        <v>105.60000000000001</v>
      </c>
    </row>
    <row r="507" spans="1:11" x14ac:dyDescent="0.45">
      <c r="A507" s="41" t="s">
        <v>3168</v>
      </c>
      <c r="B507" s="45" t="s">
        <v>3173</v>
      </c>
      <c r="C507" s="45" t="s">
        <v>3174</v>
      </c>
      <c r="D507" s="45"/>
      <c r="E507" s="41" t="s">
        <v>2107</v>
      </c>
      <c r="F507" s="41" t="s">
        <v>13</v>
      </c>
      <c r="G507" s="41">
        <v>204</v>
      </c>
      <c r="I507" s="65" t="s">
        <v>2081</v>
      </c>
      <c r="J507" s="41">
        <v>26</v>
      </c>
      <c r="K507" s="41">
        <v>41.6</v>
      </c>
    </row>
    <row r="508" spans="1:11" x14ac:dyDescent="0.45">
      <c r="A508" s="41" t="s">
        <v>3168</v>
      </c>
      <c r="B508" s="45" t="s">
        <v>3175</v>
      </c>
      <c r="C508" s="45" t="s">
        <v>3176</v>
      </c>
      <c r="D508" s="45"/>
      <c r="E508" s="41" t="s">
        <v>2084</v>
      </c>
      <c r="F508" s="41" t="s">
        <v>13</v>
      </c>
      <c r="G508" s="41">
        <v>339</v>
      </c>
      <c r="I508" s="65" t="s">
        <v>2085</v>
      </c>
      <c r="J508" s="41">
        <v>40</v>
      </c>
      <c r="K508" s="41">
        <v>64</v>
      </c>
    </row>
    <row r="509" spans="1:11" x14ac:dyDescent="0.45">
      <c r="A509" s="41" t="s">
        <v>3177</v>
      </c>
      <c r="B509" s="45" t="s">
        <v>3178</v>
      </c>
      <c r="C509" s="45" t="s">
        <v>3179</v>
      </c>
      <c r="D509" s="45"/>
      <c r="E509" s="41" t="s">
        <v>6155</v>
      </c>
      <c r="F509" s="41" t="s">
        <v>7</v>
      </c>
      <c r="G509" s="41">
        <v>308</v>
      </c>
      <c r="I509" s="65" t="s">
        <v>2075</v>
      </c>
      <c r="J509" s="41">
        <v>171</v>
      </c>
      <c r="K509" s="41">
        <v>273.60000000000002</v>
      </c>
    </row>
    <row r="510" spans="1:11" x14ac:dyDescent="0.45">
      <c r="A510" s="41" t="s">
        <v>3177</v>
      </c>
      <c r="B510" s="45" t="s">
        <v>3180</v>
      </c>
      <c r="C510" s="45" t="s">
        <v>3181</v>
      </c>
      <c r="D510" s="45"/>
      <c r="E510" s="41" t="s">
        <v>6155</v>
      </c>
      <c r="F510" s="41" t="s">
        <v>7</v>
      </c>
      <c r="G510" s="41">
        <v>188</v>
      </c>
      <c r="I510" s="65" t="s">
        <v>2075</v>
      </c>
      <c r="J510" s="41">
        <v>69</v>
      </c>
      <c r="K510" s="41">
        <v>110.4</v>
      </c>
    </row>
    <row r="511" spans="1:11" x14ac:dyDescent="0.45">
      <c r="A511" s="41" t="s">
        <v>3177</v>
      </c>
      <c r="B511" s="45" t="s">
        <v>3182</v>
      </c>
      <c r="C511" s="45" t="s">
        <v>3183</v>
      </c>
      <c r="D511" s="45"/>
      <c r="E511" s="41" t="s">
        <v>2070</v>
      </c>
      <c r="F511" s="41" t="s">
        <v>13</v>
      </c>
      <c r="G511" s="41">
        <v>90</v>
      </c>
      <c r="I511" s="65" t="s">
        <v>2071</v>
      </c>
      <c r="J511" s="41">
        <v>39</v>
      </c>
      <c r="K511" s="41">
        <v>0</v>
      </c>
    </row>
    <row r="512" spans="1:11" x14ac:dyDescent="0.45">
      <c r="A512" s="41" t="s">
        <v>3177</v>
      </c>
      <c r="B512" s="45" t="s">
        <v>3184</v>
      </c>
      <c r="C512" s="45" t="s">
        <v>3185</v>
      </c>
      <c r="D512" s="45"/>
      <c r="E512" s="41" t="s">
        <v>6155</v>
      </c>
      <c r="F512" s="41" t="s">
        <v>7</v>
      </c>
      <c r="G512" s="41">
        <v>207</v>
      </c>
      <c r="I512" s="65" t="s">
        <v>2075</v>
      </c>
      <c r="J512" s="41">
        <v>58</v>
      </c>
      <c r="K512" s="41">
        <v>92.800000000000011</v>
      </c>
    </row>
    <row r="513" spans="1:11" x14ac:dyDescent="0.45">
      <c r="A513" s="41" t="s">
        <v>3177</v>
      </c>
      <c r="B513" s="45" t="s">
        <v>3186</v>
      </c>
      <c r="C513" s="45" t="s">
        <v>3187</v>
      </c>
      <c r="D513" s="45"/>
      <c r="E513" s="41" t="s">
        <v>6155</v>
      </c>
      <c r="F513" s="41" t="s">
        <v>7</v>
      </c>
      <c r="G513" s="41">
        <v>207</v>
      </c>
      <c r="I513" s="65" t="s">
        <v>2075</v>
      </c>
      <c r="J513" s="41">
        <v>128</v>
      </c>
      <c r="K513" s="41">
        <v>204.8</v>
      </c>
    </row>
    <row r="514" spans="1:11" x14ac:dyDescent="0.45">
      <c r="A514" s="41" t="s">
        <v>3177</v>
      </c>
      <c r="B514" s="45" t="s">
        <v>3188</v>
      </c>
      <c r="C514" s="45" t="s">
        <v>3189</v>
      </c>
      <c r="D514" s="45"/>
      <c r="E514" s="41" t="s">
        <v>6155</v>
      </c>
      <c r="F514" s="41" t="s">
        <v>7</v>
      </c>
      <c r="G514" s="41">
        <v>359</v>
      </c>
      <c r="I514" s="65" t="s">
        <v>2075</v>
      </c>
      <c r="J514" s="41">
        <v>135</v>
      </c>
      <c r="K514" s="41">
        <v>216</v>
      </c>
    </row>
    <row r="515" spans="1:11" x14ac:dyDescent="0.45">
      <c r="A515" s="41" t="s">
        <v>3177</v>
      </c>
      <c r="B515" s="45" t="s">
        <v>3190</v>
      </c>
      <c r="C515" s="45" t="s">
        <v>3191</v>
      </c>
      <c r="D515" s="45"/>
      <c r="E515" s="41" t="s">
        <v>2144</v>
      </c>
      <c r="F515" s="41" t="s">
        <v>13</v>
      </c>
      <c r="G515" s="41">
        <v>603</v>
      </c>
      <c r="I515" s="65" t="s">
        <v>2081</v>
      </c>
      <c r="J515" s="41">
        <v>256</v>
      </c>
      <c r="K515" s="41">
        <v>409.6</v>
      </c>
    </row>
    <row r="516" spans="1:11" x14ac:dyDescent="0.45">
      <c r="A516" s="41" t="s">
        <v>3177</v>
      </c>
      <c r="B516" s="45" t="s">
        <v>3192</v>
      </c>
      <c r="C516" s="45" t="s">
        <v>3193</v>
      </c>
      <c r="D516" s="45"/>
      <c r="E516" s="41" t="s">
        <v>2084</v>
      </c>
      <c r="F516" s="41" t="s">
        <v>13</v>
      </c>
      <c r="G516" s="41">
        <v>807</v>
      </c>
      <c r="I516" s="65" t="s">
        <v>2085</v>
      </c>
      <c r="J516" s="41">
        <v>294</v>
      </c>
      <c r="K516" s="41">
        <v>464</v>
      </c>
    </row>
    <row r="517" spans="1:11" x14ac:dyDescent="0.45">
      <c r="A517" s="41" t="s">
        <v>6200</v>
      </c>
      <c r="B517" s="45" t="s">
        <v>6165</v>
      </c>
      <c r="C517" s="45" t="s">
        <v>6166</v>
      </c>
      <c r="D517" s="45"/>
      <c r="E517" s="41" t="s">
        <v>6167</v>
      </c>
      <c r="F517" s="41" t="s">
        <v>13</v>
      </c>
      <c r="G517" s="41">
        <v>8</v>
      </c>
      <c r="I517" s="65" t="s">
        <v>2284</v>
      </c>
      <c r="J517" s="41">
        <v>0</v>
      </c>
      <c r="K517" s="41">
        <v>0</v>
      </c>
    </row>
    <row r="518" spans="1:11" x14ac:dyDescent="0.45">
      <c r="A518" s="41" t="s">
        <v>3194</v>
      </c>
      <c r="B518" s="45" t="s">
        <v>3195</v>
      </c>
      <c r="C518" s="45" t="s">
        <v>3196</v>
      </c>
      <c r="D518" s="45"/>
      <c r="E518" s="41" t="s">
        <v>2347</v>
      </c>
      <c r="F518" s="41" t="s">
        <v>13</v>
      </c>
      <c r="G518" s="41">
        <v>279</v>
      </c>
      <c r="I518" s="65" t="s">
        <v>2071</v>
      </c>
      <c r="J518" s="41">
        <v>37</v>
      </c>
      <c r="K518" s="41">
        <v>46.400000000000006</v>
      </c>
    </row>
    <row r="519" spans="1:11" x14ac:dyDescent="0.45">
      <c r="A519" s="41" t="s">
        <v>3194</v>
      </c>
      <c r="B519" s="45" t="s">
        <v>3197</v>
      </c>
      <c r="C519" s="45" t="s">
        <v>3198</v>
      </c>
      <c r="D519" s="45"/>
      <c r="E519" s="41" t="s">
        <v>2347</v>
      </c>
      <c r="F519" s="41" t="s">
        <v>13</v>
      </c>
      <c r="G519" s="41">
        <v>263</v>
      </c>
      <c r="I519" s="65" t="s">
        <v>2071</v>
      </c>
      <c r="J519" s="41">
        <v>48</v>
      </c>
      <c r="K519" s="41">
        <v>60.800000000000004</v>
      </c>
    </row>
    <row r="520" spans="1:11" x14ac:dyDescent="0.45">
      <c r="A520" s="41" t="s">
        <v>3194</v>
      </c>
      <c r="B520" s="45" t="s">
        <v>3199</v>
      </c>
      <c r="C520" s="45" t="s">
        <v>3200</v>
      </c>
      <c r="D520" s="45"/>
      <c r="E520" s="41" t="s">
        <v>3201</v>
      </c>
      <c r="F520" s="41" t="s">
        <v>9</v>
      </c>
      <c r="G520" s="41">
        <v>564</v>
      </c>
      <c r="I520" s="65" t="s">
        <v>2075</v>
      </c>
      <c r="J520" s="41">
        <v>93</v>
      </c>
      <c r="K520" s="41">
        <v>148.80000000000001</v>
      </c>
    </row>
    <row r="521" spans="1:11" x14ac:dyDescent="0.45">
      <c r="A521" s="41" t="s">
        <v>3194</v>
      </c>
      <c r="B521" s="45" t="s">
        <v>3202</v>
      </c>
      <c r="C521" s="45" t="s">
        <v>3203</v>
      </c>
      <c r="D521" s="45"/>
      <c r="E521" s="41" t="s">
        <v>3201</v>
      </c>
      <c r="F521" s="41" t="s">
        <v>9</v>
      </c>
      <c r="G521" s="41">
        <v>630</v>
      </c>
      <c r="I521" s="65" t="s">
        <v>2075</v>
      </c>
      <c r="J521" s="41">
        <v>96</v>
      </c>
      <c r="K521" s="41">
        <v>153.60000000000002</v>
      </c>
    </row>
    <row r="522" spans="1:11" x14ac:dyDescent="0.45">
      <c r="A522" s="41" t="s">
        <v>3194</v>
      </c>
      <c r="B522" s="45" t="s">
        <v>3204</v>
      </c>
      <c r="C522" s="45" t="s">
        <v>3205</v>
      </c>
      <c r="D522" s="45"/>
      <c r="E522" s="41" t="s">
        <v>2107</v>
      </c>
      <c r="F522" s="41" t="s">
        <v>13</v>
      </c>
      <c r="G522" s="41">
        <v>510</v>
      </c>
      <c r="I522" s="65" t="s">
        <v>2081</v>
      </c>
      <c r="J522" s="41">
        <v>82</v>
      </c>
      <c r="K522" s="41">
        <v>131.20000000000002</v>
      </c>
    </row>
    <row r="523" spans="1:11" x14ac:dyDescent="0.45">
      <c r="A523" s="41" t="s">
        <v>3194</v>
      </c>
      <c r="B523" s="45" t="s">
        <v>3206</v>
      </c>
      <c r="C523" s="45" t="s">
        <v>3207</v>
      </c>
      <c r="D523" s="45"/>
      <c r="E523" s="41" t="s">
        <v>2084</v>
      </c>
      <c r="F523" s="41" t="s">
        <v>13</v>
      </c>
      <c r="G523" s="41">
        <v>871</v>
      </c>
      <c r="I523" s="65" t="s">
        <v>2085</v>
      </c>
      <c r="J523" s="41">
        <v>123</v>
      </c>
      <c r="K523" s="41">
        <v>190.4</v>
      </c>
    </row>
    <row r="524" spans="1:11" x14ac:dyDescent="0.45">
      <c r="A524" s="41" t="s">
        <v>3208</v>
      </c>
      <c r="B524" s="45" t="s">
        <v>3209</v>
      </c>
      <c r="C524" s="45" t="s">
        <v>3210</v>
      </c>
      <c r="D524" s="45"/>
      <c r="E524" s="41" t="s">
        <v>2124</v>
      </c>
      <c r="F524" s="41" t="s">
        <v>9</v>
      </c>
      <c r="G524" s="41">
        <v>385</v>
      </c>
      <c r="I524" s="65" t="s">
        <v>2075</v>
      </c>
      <c r="J524" s="41">
        <v>144</v>
      </c>
      <c r="K524" s="41">
        <v>222.4</v>
      </c>
    </row>
    <row r="525" spans="1:11" x14ac:dyDescent="0.45">
      <c r="A525" s="41" t="s">
        <v>3208</v>
      </c>
      <c r="B525" s="45" t="s">
        <v>3211</v>
      </c>
      <c r="C525" s="45" t="s">
        <v>3212</v>
      </c>
      <c r="D525" s="45"/>
      <c r="E525" s="41" t="s">
        <v>2227</v>
      </c>
      <c r="F525" s="41" t="s">
        <v>13</v>
      </c>
      <c r="G525" s="41">
        <v>323</v>
      </c>
      <c r="I525" s="65" t="s">
        <v>2228</v>
      </c>
      <c r="J525" s="41">
        <v>90</v>
      </c>
      <c r="K525" s="41">
        <v>144</v>
      </c>
    </row>
    <row r="526" spans="1:11" x14ac:dyDescent="0.45">
      <c r="A526" s="41" t="s">
        <v>3213</v>
      </c>
      <c r="B526" s="45" t="s">
        <v>3214</v>
      </c>
      <c r="C526" s="45" t="s">
        <v>3215</v>
      </c>
      <c r="D526" s="45"/>
      <c r="E526" s="41" t="s">
        <v>2070</v>
      </c>
      <c r="F526" s="41" t="s">
        <v>13</v>
      </c>
      <c r="G526" s="41">
        <v>54</v>
      </c>
      <c r="I526" s="65" t="s">
        <v>2071</v>
      </c>
      <c r="J526" s="41">
        <v>34</v>
      </c>
      <c r="K526" s="41">
        <v>0</v>
      </c>
    </row>
    <row r="527" spans="1:11" x14ac:dyDescent="0.45">
      <c r="A527" s="41" t="s">
        <v>3213</v>
      </c>
      <c r="B527" s="45" t="s">
        <v>3216</v>
      </c>
      <c r="C527" s="45" t="s">
        <v>3217</v>
      </c>
      <c r="D527" s="45"/>
      <c r="E527" s="41" t="s">
        <v>6153</v>
      </c>
      <c r="F527" s="41" t="s">
        <v>7</v>
      </c>
      <c r="G527" s="41">
        <v>206</v>
      </c>
      <c r="I527" s="65" t="s">
        <v>2075</v>
      </c>
      <c r="J527" s="41">
        <v>138</v>
      </c>
      <c r="K527" s="41">
        <v>220.8</v>
      </c>
    </row>
    <row r="528" spans="1:11" x14ac:dyDescent="0.45">
      <c r="A528" s="41" t="s">
        <v>3213</v>
      </c>
      <c r="B528" s="45" t="s">
        <v>3218</v>
      </c>
      <c r="C528" s="45" t="s">
        <v>3219</v>
      </c>
      <c r="D528" s="45"/>
      <c r="E528" s="41" t="s">
        <v>6153</v>
      </c>
      <c r="F528" s="41" t="s">
        <v>7</v>
      </c>
      <c r="G528" s="41">
        <v>217</v>
      </c>
      <c r="I528" s="65" t="s">
        <v>2075</v>
      </c>
      <c r="J528" s="41">
        <v>71</v>
      </c>
      <c r="K528" s="41">
        <v>113.60000000000001</v>
      </c>
    </row>
    <row r="529" spans="1:11" x14ac:dyDescent="0.45">
      <c r="A529" s="41" t="s">
        <v>3213</v>
      </c>
      <c r="B529" s="45" t="s">
        <v>3220</v>
      </c>
      <c r="C529" s="45" t="s">
        <v>3221</v>
      </c>
      <c r="D529" s="45"/>
      <c r="E529" s="41" t="s">
        <v>6153</v>
      </c>
      <c r="F529" s="41" t="s">
        <v>7</v>
      </c>
      <c r="G529" s="41">
        <v>217</v>
      </c>
      <c r="I529" s="65" t="s">
        <v>2075</v>
      </c>
      <c r="J529" s="41">
        <v>159</v>
      </c>
      <c r="K529" s="41">
        <v>254.4</v>
      </c>
    </row>
    <row r="530" spans="1:11" x14ac:dyDescent="0.45">
      <c r="A530" s="41" t="s">
        <v>3213</v>
      </c>
      <c r="B530" s="45" t="s">
        <v>3222</v>
      </c>
      <c r="C530" s="45" t="s">
        <v>3223</v>
      </c>
      <c r="D530" s="45"/>
      <c r="E530" s="41" t="s">
        <v>2336</v>
      </c>
      <c r="F530" s="41" t="s">
        <v>7</v>
      </c>
      <c r="G530" s="41">
        <v>361</v>
      </c>
      <c r="I530" s="65" t="s">
        <v>2081</v>
      </c>
      <c r="J530" s="41">
        <v>206</v>
      </c>
      <c r="K530" s="41">
        <v>329.6</v>
      </c>
    </row>
    <row r="531" spans="1:11" x14ac:dyDescent="0.45">
      <c r="A531" s="41" t="s">
        <v>3213</v>
      </c>
      <c r="B531" s="45" t="s">
        <v>3224</v>
      </c>
      <c r="C531" s="45" t="s">
        <v>3225</v>
      </c>
      <c r="D531" s="45"/>
      <c r="E531" s="41" t="s">
        <v>2250</v>
      </c>
      <c r="F531" s="41" t="s">
        <v>7</v>
      </c>
      <c r="G531" s="41">
        <v>476</v>
      </c>
      <c r="I531" s="65" t="s">
        <v>2228</v>
      </c>
      <c r="J531" s="41">
        <v>234</v>
      </c>
      <c r="K531" s="41">
        <v>374.40000000000003</v>
      </c>
    </row>
    <row r="532" spans="1:11" x14ac:dyDescent="0.45">
      <c r="A532" s="41" t="s">
        <v>3226</v>
      </c>
      <c r="B532" s="45" t="s">
        <v>3227</v>
      </c>
      <c r="C532" s="45" t="s">
        <v>3228</v>
      </c>
      <c r="D532" s="45"/>
      <c r="E532" s="41" t="s">
        <v>2124</v>
      </c>
      <c r="F532" s="41" t="s">
        <v>9</v>
      </c>
      <c r="G532" s="41">
        <v>253</v>
      </c>
      <c r="I532" s="65" t="s">
        <v>2075</v>
      </c>
      <c r="J532" s="41">
        <v>65</v>
      </c>
      <c r="K532" s="41">
        <v>94.4</v>
      </c>
    </row>
    <row r="533" spans="1:11" x14ac:dyDescent="0.45">
      <c r="A533" s="41" t="s">
        <v>3226</v>
      </c>
      <c r="B533" s="45" t="s">
        <v>3229</v>
      </c>
      <c r="C533" s="45" t="s">
        <v>3230</v>
      </c>
      <c r="D533" s="45"/>
      <c r="E533" s="41" t="s">
        <v>2227</v>
      </c>
      <c r="F533" s="41" t="s">
        <v>13</v>
      </c>
      <c r="G533" s="41">
        <v>254</v>
      </c>
      <c r="I533" s="65" t="s">
        <v>2228</v>
      </c>
      <c r="J533" s="41">
        <v>53</v>
      </c>
      <c r="K533" s="41">
        <v>84.800000000000011</v>
      </c>
    </row>
    <row r="534" spans="1:11" x14ac:dyDescent="0.45">
      <c r="A534" s="41" t="s">
        <v>3231</v>
      </c>
      <c r="B534" s="45" t="s">
        <v>3232</v>
      </c>
      <c r="C534" s="45" t="s">
        <v>3233</v>
      </c>
      <c r="D534" s="45"/>
      <c r="E534" s="41" t="s">
        <v>6154</v>
      </c>
      <c r="F534" s="41" t="s">
        <v>9</v>
      </c>
      <c r="G534" s="41">
        <v>566</v>
      </c>
      <c r="I534" s="65" t="s">
        <v>2075</v>
      </c>
      <c r="J534" s="41">
        <v>126</v>
      </c>
      <c r="K534" s="41">
        <v>201.60000000000002</v>
      </c>
    </row>
    <row r="535" spans="1:11" x14ac:dyDescent="0.45">
      <c r="A535" s="41" t="s">
        <v>3234</v>
      </c>
      <c r="B535" s="45" t="s">
        <v>3235</v>
      </c>
      <c r="C535" s="45" t="s">
        <v>3236</v>
      </c>
      <c r="D535" s="45"/>
      <c r="E535" s="41" t="s">
        <v>2124</v>
      </c>
      <c r="F535" s="41" t="s">
        <v>13</v>
      </c>
      <c r="G535" s="41">
        <v>55</v>
      </c>
      <c r="I535" s="65" t="s">
        <v>2075</v>
      </c>
      <c r="J535" s="41">
        <v>18</v>
      </c>
      <c r="K535" s="41">
        <v>24</v>
      </c>
    </row>
    <row r="536" spans="1:11" x14ac:dyDescent="0.45">
      <c r="A536" s="41" t="s">
        <v>3237</v>
      </c>
      <c r="B536" s="45" t="s">
        <v>3238</v>
      </c>
      <c r="C536" s="45" t="s">
        <v>3239</v>
      </c>
      <c r="D536" s="45"/>
      <c r="E536" s="41" t="s">
        <v>2347</v>
      </c>
      <c r="F536" s="41" t="s">
        <v>13</v>
      </c>
      <c r="G536" s="41">
        <v>482</v>
      </c>
      <c r="I536" s="65" t="s">
        <v>2071</v>
      </c>
      <c r="J536" s="41">
        <v>43</v>
      </c>
      <c r="K536" s="41">
        <v>52.800000000000004</v>
      </c>
    </row>
    <row r="537" spans="1:11" x14ac:dyDescent="0.45">
      <c r="A537" s="41" t="s">
        <v>3237</v>
      </c>
      <c r="B537" s="45" t="s">
        <v>3240</v>
      </c>
      <c r="C537" s="45" t="s">
        <v>3241</v>
      </c>
      <c r="D537" s="45"/>
      <c r="E537" s="41" t="s">
        <v>3159</v>
      </c>
      <c r="F537" s="41" t="s">
        <v>13</v>
      </c>
      <c r="G537" s="41">
        <v>583</v>
      </c>
      <c r="I537" s="65" t="s">
        <v>2075</v>
      </c>
      <c r="J537" s="41">
        <v>43</v>
      </c>
      <c r="K537" s="41">
        <v>68.8</v>
      </c>
    </row>
    <row r="538" spans="1:11" x14ac:dyDescent="0.45">
      <c r="A538" s="41" t="s">
        <v>3237</v>
      </c>
      <c r="B538" s="45" t="s">
        <v>3242</v>
      </c>
      <c r="C538" s="45" t="s">
        <v>3243</v>
      </c>
      <c r="D538" s="45"/>
      <c r="E538" s="41" t="s">
        <v>2080</v>
      </c>
      <c r="F538" s="41" t="s">
        <v>9</v>
      </c>
      <c r="G538" s="41">
        <v>808</v>
      </c>
      <c r="I538" s="65" t="s">
        <v>2081</v>
      </c>
      <c r="J538" s="41">
        <v>88</v>
      </c>
      <c r="K538" s="41">
        <v>140.80000000000001</v>
      </c>
    </row>
    <row r="539" spans="1:11" x14ac:dyDescent="0.45">
      <c r="A539" s="41" t="s">
        <v>3237</v>
      </c>
      <c r="B539" s="45" t="s">
        <v>3244</v>
      </c>
      <c r="C539" s="45" t="s">
        <v>3245</v>
      </c>
      <c r="D539" s="45"/>
      <c r="E539" s="41" t="s">
        <v>2084</v>
      </c>
      <c r="F539" s="41" t="s">
        <v>13</v>
      </c>
      <c r="G539" s="41">
        <v>758</v>
      </c>
      <c r="I539" s="65" t="s">
        <v>2085</v>
      </c>
      <c r="J539" s="41">
        <v>73</v>
      </c>
      <c r="K539" s="41">
        <v>113.60000000000001</v>
      </c>
    </row>
    <row r="540" spans="1:11" x14ac:dyDescent="0.45">
      <c r="A540" s="41" t="s">
        <v>3246</v>
      </c>
      <c r="B540" s="45" t="s">
        <v>3247</v>
      </c>
      <c r="C540" s="45" t="s">
        <v>3248</v>
      </c>
      <c r="D540" s="45"/>
      <c r="E540" s="41" t="s">
        <v>2376</v>
      </c>
      <c r="F540" s="41" t="s">
        <v>9</v>
      </c>
      <c r="G540" s="41">
        <v>414</v>
      </c>
      <c r="I540" s="65" t="s">
        <v>2075</v>
      </c>
      <c r="J540" s="41">
        <v>23</v>
      </c>
      <c r="K540" s="41">
        <v>33.6</v>
      </c>
    </row>
    <row r="541" spans="1:11" x14ac:dyDescent="0.45">
      <c r="A541" s="41" t="s">
        <v>3246</v>
      </c>
      <c r="B541" s="45" t="s">
        <v>3249</v>
      </c>
      <c r="C541" s="45" t="s">
        <v>3250</v>
      </c>
      <c r="D541" s="45"/>
      <c r="E541" s="41" t="s">
        <v>2387</v>
      </c>
      <c r="F541" s="41" t="s">
        <v>9</v>
      </c>
      <c r="G541" s="41">
        <v>595</v>
      </c>
      <c r="I541" s="65" t="s">
        <v>2228</v>
      </c>
      <c r="J541" s="41">
        <v>46</v>
      </c>
      <c r="K541" s="41">
        <v>73.600000000000009</v>
      </c>
    </row>
    <row r="542" spans="1:11" x14ac:dyDescent="0.45">
      <c r="A542" s="41" t="s">
        <v>3251</v>
      </c>
      <c r="B542" s="45" t="s">
        <v>3252</v>
      </c>
      <c r="C542" s="45" t="s">
        <v>3253</v>
      </c>
      <c r="D542" s="45"/>
      <c r="E542" s="41" t="s">
        <v>2124</v>
      </c>
      <c r="F542" s="41" t="s">
        <v>9</v>
      </c>
      <c r="G542" s="41">
        <v>217</v>
      </c>
      <c r="I542" s="65" t="s">
        <v>2075</v>
      </c>
      <c r="J542" s="41">
        <v>41</v>
      </c>
      <c r="K542" s="41">
        <v>59.2</v>
      </c>
    </row>
    <row r="543" spans="1:11" x14ac:dyDescent="0.45">
      <c r="A543" s="41" t="s">
        <v>3251</v>
      </c>
      <c r="B543" s="45" t="s">
        <v>3254</v>
      </c>
      <c r="C543" s="45" t="s">
        <v>3255</v>
      </c>
      <c r="D543" s="45"/>
      <c r="E543" s="41" t="s">
        <v>2227</v>
      </c>
      <c r="F543" s="41" t="s">
        <v>13</v>
      </c>
      <c r="G543" s="41">
        <v>179</v>
      </c>
      <c r="I543" s="65" t="s">
        <v>2228</v>
      </c>
      <c r="J543" s="41">
        <v>18</v>
      </c>
      <c r="K543" s="41">
        <v>28.8</v>
      </c>
    </row>
    <row r="544" spans="1:11" x14ac:dyDescent="0.45">
      <c r="A544" s="41" t="s">
        <v>3256</v>
      </c>
      <c r="B544" s="45" t="s">
        <v>3257</v>
      </c>
      <c r="C544" s="45" t="s">
        <v>3258</v>
      </c>
      <c r="D544" s="45"/>
      <c r="E544" s="41" t="s">
        <v>6153</v>
      </c>
      <c r="F544" s="41" t="s">
        <v>7</v>
      </c>
      <c r="G544" s="41">
        <v>514</v>
      </c>
      <c r="I544" s="65" t="s">
        <v>2075</v>
      </c>
      <c r="J544" s="41">
        <v>306</v>
      </c>
      <c r="K544" s="41">
        <v>489.6</v>
      </c>
    </row>
    <row r="545" spans="1:11" x14ac:dyDescent="0.45">
      <c r="A545" s="41" t="s">
        <v>3256</v>
      </c>
      <c r="B545" s="45" t="s">
        <v>3259</v>
      </c>
      <c r="C545" s="45" t="s">
        <v>3260</v>
      </c>
      <c r="D545" s="45"/>
      <c r="E545" s="41" t="s">
        <v>6153</v>
      </c>
      <c r="F545" s="41" t="s">
        <v>7</v>
      </c>
      <c r="G545" s="41">
        <v>491</v>
      </c>
      <c r="I545" s="65" t="s">
        <v>2075</v>
      </c>
      <c r="J545" s="41">
        <v>313</v>
      </c>
      <c r="K545" s="41">
        <v>500.8</v>
      </c>
    </row>
    <row r="546" spans="1:11" x14ac:dyDescent="0.45">
      <c r="A546" s="41" t="s">
        <v>3256</v>
      </c>
      <c r="B546" s="45" t="s">
        <v>3261</v>
      </c>
      <c r="C546" s="45" t="s">
        <v>3262</v>
      </c>
      <c r="D546" s="45"/>
      <c r="E546" s="41" t="s">
        <v>6159</v>
      </c>
      <c r="F546" s="41" t="s">
        <v>7</v>
      </c>
      <c r="G546" s="41">
        <v>1073</v>
      </c>
      <c r="I546" s="65" t="s">
        <v>2284</v>
      </c>
      <c r="J546" s="41">
        <v>453</v>
      </c>
      <c r="K546" s="41">
        <v>724.80000000000007</v>
      </c>
    </row>
    <row r="547" spans="1:11" x14ac:dyDescent="0.45">
      <c r="A547" s="41" t="s">
        <v>3256</v>
      </c>
      <c r="B547" s="45" t="s">
        <v>3263</v>
      </c>
      <c r="C547" s="45" t="s">
        <v>3264</v>
      </c>
      <c r="D547" s="45"/>
      <c r="E547" s="41" t="s">
        <v>2387</v>
      </c>
      <c r="F547" s="41" t="s">
        <v>7</v>
      </c>
      <c r="G547" s="41">
        <v>33</v>
      </c>
      <c r="I547" s="65" t="s">
        <v>2228</v>
      </c>
      <c r="J547" s="41">
        <v>27</v>
      </c>
      <c r="K547" s="41">
        <v>43.2</v>
      </c>
    </row>
    <row r="548" spans="1:11" x14ac:dyDescent="0.45">
      <c r="A548" s="41" t="s">
        <v>3256</v>
      </c>
      <c r="B548" s="45" t="s">
        <v>3266</v>
      </c>
      <c r="C548" s="45" t="s">
        <v>3267</v>
      </c>
      <c r="D548" s="45"/>
      <c r="E548" s="41" t="s">
        <v>2070</v>
      </c>
      <c r="F548" s="41" t="s">
        <v>13</v>
      </c>
      <c r="G548" s="41">
        <v>202</v>
      </c>
      <c r="I548" s="65" t="s">
        <v>2071</v>
      </c>
      <c r="J548" s="41">
        <v>117</v>
      </c>
      <c r="K548" s="41">
        <v>0</v>
      </c>
    </row>
    <row r="549" spans="1:11" x14ac:dyDescent="0.45">
      <c r="A549" s="41" t="s">
        <v>3256</v>
      </c>
      <c r="B549" s="45" t="s">
        <v>3268</v>
      </c>
      <c r="C549" s="45" t="s">
        <v>3269</v>
      </c>
      <c r="D549" s="45"/>
      <c r="E549" s="41" t="s">
        <v>2080</v>
      </c>
      <c r="F549" s="41" t="s">
        <v>7</v>
      </c>
      <c r="G549" s="41">
        <v>587</v>
      </c>
      <c r="I549" s="65" t="s">
        <v>2081</v>
      </c>
      <c r="J549" s="41">
        <v>372</v>
      </c>
      <c r="K549" s="41">
        <v>595.20000000000005</v>
      </c>
    </row>
    <row r="550" spans="1:11" x14ac:dyDescent="0.45">
      <c r="A550" s="41" t="s">
        <v>3256</v>
      </c>
      <c r="B550" s="45" t="s">
        <v>3270</v>
      </c>
      <c r="C550" s="45" t="s">
        <v>3271</v>
      </c>
      <c r="D550" s="45"/>
      <c r="E550" s="41" t="s">
        <v>6153</v>
      </c>
      <c r="F550" s="41" t="s">
        <v>7</v>
      </c>
      <c r="G550" s="41">
        <v>531</v>
      </c>
      <c r="I550" s="65" t="s">
        <v>2075</v>
      </c>
      <c r="J550" s="41">
        <v>324</v>
      </c>
      <c r="K550" s="41">
        <v>518.4</v>
      </c>
    </row>
    <row r="551" spans="1:11" x14ac:dyDescent="0.45">
      <c r="A551" s="41" t="s">
        <v>3256</v>
      </c>
      <c r="B551" s="45" t="s">
        <v>3272</v>
      </c>
      <c r="C551" s="45" t="s">
        <v>3273</v>
      </c>
      <c r="D551" s="45"/>
      <c r="E551" s="41" t="s">
        <v>6155</v>
      </c>
      <c r="F551" s="41" t="s">
        <v>7</v>
      </c>
      <c r="G551" s="41">
        <v>571</v>
      </c>
      <c r="I551" s="65" t="s">
        <v>2075</v>
      </c>
      <c r="J551" s="41">
        <v>297</v>
      </c>
      <c r="K551" s="41">
        <v>475.20000000000005</v>
      </c>
    </row>
    <row r="552" spans="1:11" x14ac:dyDescent="0.45">
      <c r="A552" s="41" t="s">
        <v>3256</v>
      </c>
      <c r="B552" s="45" t="s">
        <v>3274</v>
      </c>
      <c r="C552" s="45" t="s">
        <v>3275</v>
      </c>
      <c r="D552" s="45"/>
      <c r="E552" s="41" t="s">
        <v>6168</v>
      </c>
      <c r="F552" s="41" t="s">
        <v>7</v>
      </c>
      <c r="G552" s="41">
        <v>29</v>
      </c>
      <c r="I552" s="65" t="s">
        <v>2228</v>
      </c>
      <c r="J552" s="41">
        <v>23</v>
      </c>
      <c r="K552" s="41">
        <v>30.400000000000002</v>
      </c>
    </row>
    <row r="553" spans="1:11" x14ac:dyDescent="0.45">
      <c r="A553" s="41" t="s">
        <v>3256</v>
      </c>
      <c r="B553" s="45" t="s">
        <v>3276</v>
      </c>
      <c r="C553" s="45" t="s">
        <v>3277</v>
      </c>
      <c r="D553" s="45"/>
      <c r="E553" s="41" t="s">
        <v>6157</v>
      </c>
      <c r="F553" s="41" t="s">
        <v>7</v>
      </c>
      <c r="G553" s="41">
        <v>369</v>
      </c>
      <c r="I553" s="65" t="s">
        <v>2075</v>
      </c>
      <c r="J553" s="41">
        <v>260</v>
      </c>
      <c r="K553" s="41">
        <v>416</v>
      </c>
    </row>
    <row r="554" spans="1:11" x14ac:dyDescent="0.45">
      <c r="A554" s="41" t="s">
        <v>3256</v>
      </c>
      <c r="B554" s="45" t="s">
        <v>3278</v>
      </c>
      <c r="C554" s="45" t="s">
        <v>3279</v>
      </c>
      <c r="D554" s="45"/>
      <c r="E554" s="41" t="s">
        <v>6152</v>
      </c>
      <c r="F554" s="41" t="s">
        <v>7</v>
      </c>
      <c r="G554" s="41">
        <v>128</v>
      </c>
      <c r="I554" s="65" t="s">
        <v>2071</v>
      </c>
      <c r="J554" s="41">
        <v>67</v>
      </c>
      <c r="K554" s="41">
        <v>107.2</v>
      </c>
    </row>
    <row r="555" spans="1:11" x14ac:dyDescent="0.45">
      <c r="A555" s="41" t="s">
        <v>3256</v>
      </c>
      <c r="B555" s="45" t="s">
        <v>3280</v>
      </c>
      <c r="C555" s="45" t="s">
        <v>3281</v>
      </c>
      <c r="D555" s="45"/>
      <c r="E555" s="41" t="s">
        <v>2080</v>
      </c>
      <c r="F555" s="41" t="s">
        <v>7</v>
      </c>
      <c r="G555" s="41">
        <v>516</v>
      </c>
      <c r="I555" s="65" t="s">
        <v>2081</v>
      </c>
      <c r="J555" s="41">
        <v>253</v>
      </c>
      <c r="K555" s="41">
        <v>404.8</v>
      </c>
    </row>
    <row r="556" spans="1:11" x14ac:dyDescent="0.45">
      <c r="A556" s="41" t="s">
        <v>3256</v>
      </c>
      <c r="B556" s="45" t="s">
        <v>3282</v>
      </c>
      <c r="C556" s="45" t="s">
        <v>3283</v>
      </c>
      <c r="D556" s="45"/>
      <c r="E556" s="41" t="s">
        <v>2080</v>
      </c>
      <c r="F556" s="41" t="s">
        <v>7</v>
      </c>
      <c r="G556" s="41">
        <v>711</v>
      </c>
      <c r="I556" s="65" t="s">
        <v>2081</v>
      </c>
      <c r="J556" s="41">
        <v>446</v>
      </c>
      <c r="K556" s="41">
        <v>713.6</v>
      </c>
    </row>
    <row r="557" spans="1:11" x14ac:dyDescent="0.45">
      <c r="A557" s="41" t="s">
        <v>3256</v>
      </c>
      <c r="B557" s="45" t="s">
        <v>3284</v>
      </c>
      <c r="C557" s="45" t="s">
        <v>3285</v>
      </c>
      <c r="D557" s="45"/>
      <c r="E557" s="41" t="s">
        <v>2244</v>
      </c>
      <c r="F557" s="41" t="s">
        <v>7</v>
      </c>
      <c r="G557" s="41">
        <v>183</v>
      </c>
      <c r="I557" s="65" t="s">
        <v>2075</v>
      </c>
      <c r="J557" s="41">
        <v>128</v>
      </c>
      <c r="K557" s="41">
        <v>204.8</v>
      </c>
    </row>
    <row r="558" spans="1:11" x14ac:dyDescent="0.45">
      <c r="A558" s="41" t="s">
        <v>3256</v>
      </c>
      <c r="B558" s="45" t="s">
        <v>3286</v>
      </c>
      <c r="C558" s="45" t="s">
        <v>3287</v>
      </c>
      <c r="D558" s="45"/>
      <c r="E558" s="41" t="s">
        <v>2084</v>
      </c>
      <c r="F558" s="41" t="s">
        <v>7</v>
      </c>
      <c r="G558" s="41">
        <v>1857</v>
      </c>
      <c r="I558" s="65" t="s">
        <v>2085</v>
      </c>
      <c r="J558" s="41">
        <v>880</v>
      </c>
      <c r="K558" s="41">
        <v>1379.2</v>
      </c>
    </row>
    <row r="559" spans="1:11" x14ac:dyDescent="0.45">
      <c r="A559" s="41" t="s">
        <v>3256</v>
      </c>
      <c r="B559" s="45" t="s">
        <v>3288</v>
      </c>
      <c r="C559" s="45" t="s">
        <v>3289</v>
      </c>
      <c r="D559" s="45"/>
      <c r="E559" s="41" t="s">
        <v>2084</v>
      </c>
      <c r="F559" s="41" t="s">
        <v>13</v>
      </c>
      <c r="G559" s="41">
        <v>26</v>
      </c>
      <c r="I559" s="65" t="s">
        <v>2085</v>
      </c>
      <c r="J559" s="41">
        <v>24</v>
      </c>
      <c r="K559" s="41">
        <v>38.400000000000006</v>
      </c>
    </row>
    <row r="560" spans="1:11" x14ac:dyDescent="0.45">
      <c r="A560" s="41" t="s">
        <v>3290</v>
      </c>
      <c r="B560" s="45" t="s">
        <v>3291</v>
      </c>
      <c r="C560" s="45" t="s">
        <v>3292</v>
      </c>
      <c r="D560" s="45"/>
      <c r="E560" s="41" t="s">
        <v>2376</v>
      </c>
      <c r="F560" s="41" t="s">
        <v>9</v>
      </c>
      <c r="G560" s="41">
        <v>410</v>
      </c>
      <c r="I560" s="65" t="s">
        <v>2075</v>
      </c>
      <c r="J560" s="41">
        <v>24</v>
      </c>
      <c r="K560" s="41">
        <v>30.400000000000002</v>
      </c>
    </row>
    <row r="561" spans="1:11" x14ac:dyDescent="0.45">
      <c r="A561" s="41" t="s">
        <v>3290</v>
      </c>
      <c r="B561" s="45" t="s">
        <v>3293</v>
      </c>
      <c r="C561" s="45" t="s">
        <v>3294</v>
      </c>
      <c r="D561" s="45"/>
      <c r="E561" s="41" t="s">
        <v>6155</v>
      </c>
      <c r="F561" s="41" t="s">
        <v>9</v>
      </c>
      <c r="G561" s="41">
        <v>436</v>
      </c>
      <c r="I561" s="65" t="s">
        <v>2075</v>
      </c>
      <c r="J561" s="41">
        <v>31</v>
      </c>
      <c r="K561" s="41">
        <v>49.6</v>
      </c>
    </row>
    <row r="562" spans="1:11" x14ac:dyDescent="0.45">
      <c r="A562" s="41" t="s">
        <v>3290</v>
      </c>
      <c r="B562" s="45" t="s">
        <v>3295</v>
      </c>
      <c r="C562" s="45" t="s">
        <v>3296</v>
      </c>
      <c r="D562" s="45"/>
      <c r="E562" s="41" t="s">
        <v>6155</v>
      </c>
      <c r="F562" s="41" t="s">
        <v>9</v>
      </c>
      <c r="G562" s="41">
        <v>357</v>
      </c>
      <c r="I562" s="65" t="s">
        <v>2075</v>
      </c>
      <c r="J562" s="41">
        <v>25</v>
      </c>
      <c r="K562" s="41">
        <v>40</v>
      </c>
    </row>
    <row r="563" spans="1:11" x14ac:dyDescent="0.45">
      <c r="A563" s="41" t="s">
        <v>3290</v>
      </c>
      <c r="B563" s="45" t="s">
        <v>2138</v>
      </c>
      <c r="C563" s="45" t="s">
        <v>3297</v>
      </c>
      <c r="D563" s="45"/>
      <c r="E563" s="41" t="s">
        <v>6155</v>
      </c>
      <c r="F563" s="41" t="s">
        <v>9</v>
      </c>
      <c r="G563" s="41">
        <v>478</v>
      </c>
      <c r="I563" s="65" t="s">
        <v>2075</v>
      </c>
      <c r="J563" s="41">
        <v>20</v>
      </c>
      <c r="K563" s="41">
        <v>32</v>
      </c>
    </row>
    <row r="564" spans="1:11" x14ac:dyDescent="0.45">
      <c r="A564" s="41" t="s">
        <v>3290</v>
      </c>
      <c r="B564" s="45" t="s">
        <v>3298</v>
      </c>
      <c r="C564" s="45" t="s">
        <v>3299</v>
      </c>
      <c r="D564" s="45"/>
      <c r="E564" s="41" t="s">
        <v>2144</v>
      </c>
      <c r="F564" s="41" t="s">
        <v>9</v>
      </c>
      <c r="G564" s="41">
        <v>920</v>
      </c>
      <c r="I564" s="65" t="s">
        <v>2081</v>
      </c>
      <c r="J564" s="41">
        <v>63</v>
      </c>
      <c r="K564" s="41">
        <v>100.80000000000001</v>
      </c>
    </row>
    <row r="565" spans="1:11" x14ac:dyDescent="0.45">
      <c r="A565" s="41" t="s">
        <v>3290</v>
      </c>
      <c r="B565" s="45" t="s">
        <v>3300</v>
      </c>
      <c r="C565" s="45" t="s">
        <v>3301</v>
      </c>
      <c r="D565" s="45"/>
      <c r="E565" s="41" t="s">
        <v>2084</v>
      </c>
      <c r="F565" s="41" t="s">
        <v>13</v>
      </c>
      <c r="G565" s="41">
        <v>1279</v>
      </c>
      <c r="I565" s="65" t="s">
        <v>2085</v>
      </c>
      <c r="J565" s="41">
        <v>93</v>
      </c>
      <c r="K565" s="41">
        <v>147.20000000000002</v>
      </c>
    </row>
    <row r="566" spans="1:11" x14ac:dyDescent="0.45">
      <c r="A566" s="41" t="s">
        <v>3302</v>
      </c>
      <c r="B566" s="45" t="s">
        <v>2328</v>
      </c>
      <c r="C566" s="45" t="s">
        <v>3303</v>
      </c>
      <c r="D566" s="45"/>
      <c r="E566" s="41" t="s">
        <v>2376</v>
      </c>
      <c r="F566" s="41" t="s">
        <v>7</v>
      </c>
      <c r="G566" s="41">
        <v>679</v>
      </c>
      <c r="I566" s="65" t="s">
        <v>2075</v>
      </c>
      <c r="J566" s="41">
        <v>238</v>
      </c>
      <c r="K566" s="41">
        <v>356.8</v>
      </c>
    </row>
    <row r="567" spans="1:11" x14ac:dyDescent="0.45">
      <c r="A567" s="41" t="s">
        <v>3302</v>
      </c>
      <c r="B567" s="45" t="s">
        <v>3304</v>
      </c>
      <c r="C567" s="45" t="s">
        <v>3305</v>
      </c>
      <c r="D567" s="45"/>
      <c r="E567" s="41" t="s">
        <v>2387</v>
      </c>
      <c r="F567" s="41" t="s">
        <v>7</v>
      </c>
      <c r="G567" s="41">
        <v>588</v>
      </c>
      <c r="I567" s="65" t="s">
        <v>2228</v>
      </c>
      <c r="J567" s="41">
        <v>218</v>
      </c>
      <c r="K567" s="41">
        <v>342.40000000000003</v>
      </c>
    </row>
    <row r="568" spans="1:11" x14ac:dyDescent="0.45">
      <c r="A568" s="41" t="s">
        <v>3306</v>
      </c>
      <c r="B568" s="45" t="s">
        <v>3307</v>
      </c>
      <c r="C568" s="45" t="s">
        <v>3308</v>
      </c>
      <c r="D568" s="45"/>
      <c r="E568" s="41" t="s">
        <v>2124</v>
      </c>
      <c r="F568" s="41" t="s">
        <v>9</v>
      </c>
      <c r="G568" s="41">
        <v>199</v>
      </c>
      <c r="I568" s="65" t="s">
        <v>2075</v>
      </c>
      <c r="J568" s="41">
        <v>62</v>
      </c>
      <c r="K568" s="41">
        <v>91.2</v>
      </c>
    </row>
    <row r="569" spans="1:11" x14ac:dyDescent="0.45">
      <c r="A569" s="41" t="s">
        <v>3309</v>
      </c>
      <c r="B569" s="45" t="s">
        <v>3310</v>
      </c>
      <c r="C569" s="45" t="s">
        <v>3311</v>
      </c>
      <c r="D569" s="45"/>
      <c r="E569" s="41" t="s">
        <v>2182</v>
      </c>
      <c r="F569" s="41" t="s">
        <v>13</v>
      </c>
      <c r="G569" s="41">
        <v>663</v>
      </c>
      <c r="I569" s="65" t="s">
        <v>2075</v>
      </c>
      <c r="J569" s="41">
        <v>59</v>
      </c>
      <c r="K569" s="41">
        <v>94.4</v>
      </c>
    </row>
    <row r="570" spans="1:11" x14ac:dyDescent="0.45">
      <c r="A570" s="41" t="s">
        <v>3309</v>
      </c>
      <c r="B570" s="45" t="s">
        <v>3312</v>
      </c>
      <c r="C570" s="45" t="s">
        <v>3313</v>
      </c>
      <c r="D570" s="45"/>
      <c r="E570" s="41" t="s">
        <v>2215</v>
      </c>
      <c r="F570" s="41" t="s">
        <v>9</v>
      </c>
      <c r="G570" s="41">
        <v>609</v>
      </c>
      <c r="I570" s="65" t="s">
        <v>2071</v>
      </c>
      <c r="J570" s="41">
        <v>39</v>
      </c>
      <c r="K570" s="41">
        <v>51.2</v>
      </c>
    </row>
    <row r="571" spans="1:11" x14ac:dyDescent="0.45">
      <c r="A571" s="41" t="s">
        <v>3309</v>
      </c>
      <c r="B571" s="45" t="s">
        <v>3314</v>
      </c>
      <c r="C571" s="45" t="s">
        <v>3315</v>
      </c>
      <c r="D571" s="45"/>
      <c r="E571" s="41" t="s">
        <v>2144</v>
      </c>
      <c r="F571" s="41" t="s">
        <v>13</v>
      </c>
      <c r="G571" s="41">
        <v>676</v>
      </c>
      <c r="I571" s="65" t="s">
        <v>2081</v>
      </c>
      <c r="J571" s="41">
        <v>72</v>
      </c>
      <c r="K571" s="41">
        <v>115.2</v>
      </c>
    </row>
    <row r="572" spans="1:11" x14ac:dyDescent="0.45">
      <c r="A572" s="41" t="s">
        <v>3309</v>
      </c>
      <c r="B572" s="45" t="s">
        <v>3316</v>
      </c>
      <c r="C572" s="45" t="s">
        <v>3317</v>
      </c>
      <c r="D572" s="45"/>
      <c r="E572" s="41" t="s">
        <v>2084</v>
      </c>
      <c r="F572" s="41" t="s">
        <v>13</v>
      </c>
      <c r="G572" s="41">
        <v>809</v>
      </c>
      <c r="I572" s="65" t="s">
        <v>2085</v>
      </c>
      <c r="J572" s="41">
        <v>60</v>
      </c>
      <c r="K572" s="41">
        <v>91.2</v>
      </c>
    </row>
    <row r="573" spans="1:11" x14ac:dyDescent="0.45">
      <c r="A573" s="41" t="s">
        <v>3318</v>
      </c>
      <c r="B573" s="45" t="s">
        <v>3319</v>
      </c>
      <c r="C573" s="45" t="s">
        <v>3320</v>
      </c>
      <c r="D573" s="45"/>
      <c r="E573" s="41" t="s">
        <v>2124</v>
      </c>
      <c r="F573" s="41" t="s">
        <v>7</v>
      </c>
      <c r="G573" s="41">
        <v>295</v>
      </c>
      <c r="I573" s="65" t="s">
        <v>2075</v>
      </c>
      <c r="J573" s="41">
        <v>176</v>
      </c>
      <c r="K573" s="41">
        <v>246.4</v>
      </c>
    </row>
    <row r="574" spans="1:11" x14ac:dyDescent="0.45">
      <c r="A574" s="41" t="s">
        <v>3318</v>
      </c>
      <c r="B574" s="45" t="s">
        <v>3321</v>
      </c>
      <c r="C574" s="45" t="s">
        <v>3322</v>
      </c>
      <c r="D574" s="45"/>
      <c r="E574" s="41" t="s">
        <v>2359</v>
      </c>
      <c r="F574" s="41" t="s">
        <v>7</v>
      </c>
      <c r="G574" s="41">
        <v>358</v>
      </c>
      <c r="I574" s="65" t="s">
        <v>2284</v>
      </c>
      <c r="J574" s="41">
        <v>260</v>
      </c>
      <c r="K574" s="41">
        <v>396.8</v>
      </c>
    </row>
    <row r="575" spans="1:11" x14ac:dyDescent="0.45">
      <c r="A575" s="41" t="s">
        <v>3318</v>
      </c>
      <c r="B575" s="45" t="s">
        <v>3323</v>
      </c>
      <c r="C575" s="45" t="s">
        <v>3324</v>
      </c>
      <c r="D575" s="45"/>
      <c r="E575" s="41" t="s">
        <v>2089</v>
      </c>
      <c r="F575" s="41" t="s">
        <v>7</v>
      </c>
      <c r="G575" s="41">
        <v>279</v>
      </c>
      <c r="I575" s="65" t="s">
        <v>2075</v>
      </c>
      <c r="J575" s="41">
        <v>262</v>
      </c>
      <c r="K575" s="41">
        <v>326.40000000000003</v>
      </c>
    </row>
    <row r="576" spans="1:11" x14ac:dyDescent="0.45">
      <c r="A576" s="41" t="s">
        <v>3318</v>
      </c>
      <c r="B576" s="45" t="s">
        <v>3325</v>
      </c>
      <c r="C576" s="45" t="s">
        <v>3326</v>
      </c>
      <c r="D576" s="45"/>
      <c r="E576" s="41" t="s">
        <v>3327</v>
      </c>
      <c r="F576" s="41" t="s">
        <v>7</v>
      </c>
      <c r="G576" s="41">
        <v>260</v>
      </c>
      <c r="I576" s="65" t="s">
        <v>2284</v>
      </c>
      <c r="J576" s="41">
        <v>244</v>
      </c>
      <c r="K576" s="41">
        <v>390.40000000000003</v>
      </c>
    </row>
    <row r="577" spans="1:11" x14ac:dyDescent="0.45">
      <c r="A577" s="41" t="s">
        <v>3318</v>
      </c>
      <c r="B577" s="45" t="s">
        <v>3328</v>
      </c>
      <c r="C577" s="45" t="s">
        <v>3329</v>
      </c>
      <c r="D577" s="45"/>
      <c r="E577" s="41" t="s">
        <v>6169</v>
      </c>
      <c r="F577" s="41" t="s">
        <v>7</v>
      </c>
      <c r="G577" s="41">
        <v>340</v>
      </c>
      <c r="I577" s="65" t="s">
        <v>2284</v>
      </c>
      <c r="J577" s="41">
        <v>319</v>
      </c>
      <c r="K577" s="41">
        <v>488</v>
      </c>
    </row>
    <row r="578" spans="1:11" x14ac:dyDescent="0.45">
      <c r="A578" s="41" t="s">
        <v>3318</v>
      </c>
      <c r="B578" s="45" t="s">
        <v>3330</v>
      </c>
      <c r="C578" s="45" t="s">
        <v>3331</v>
      </c>
      <c r="D578" s="45"/>
      <c r="E578" s="41" t="s">
        <v>2376</v>
      </c>
      <c r="F578" s="41" t="s">
        <v>7</v>
      </c>
      <c r="G578" s="41">
        <v>433</v>
      </c>
      <c r="I578" s="65" t="s">
        <v>2075</v>
      </c>
      <c r="J578" s="41">
        <v>305</v>
      </c>
      <c r="K578" s="41">
        <v>409.6</v>
      </c>
    </row>
    <row r="579" spans="1:11" x14ac:dyDescent="0.45">
      <c r="A579" s="41" t="s">
        <v>3318</v>
      </c>
      <c r="B579" s="45" t="s">
        <v>3332</v>
      </c>
      <c r="C579" s="45" t="s">
        <v>3333</v>
      </c>
      <c r="D579" s="45"/>
      <c r="E579" s="41" t="s">
        <v>2359</v>
      </c>
      <c r="F579" s="41" t="s">
        <v>7</v>
      </c>
      <c r="G579" s="41">
        <v>464</v>
      </c>
      <c r="I579" s="65" t="s">
        <v>2284</v>
      </c>
      <c r="J579" s="41">
        <v>391</v>
      </c>
      <c r="K579" s="41">
        <v>593.6</v>
      </c>
    </row>
    <row r="580" spans="1:11" x14ac:dyDescent="0.45">
      <c r="A580" s="41" t="s">
        <v>3318</v>
      </c>
      <c r="B580" s="45" t="s">
        <v>3334</v>
      </c>
      <c r="C580" s="45" t="s">
        <v>3335</v>
      </c>
      <c r="D580" s="45"/>
      <c r="E580" s="41" t="s">
        <v>6170</v>
      </c>
      <c r="F580" s="41" t="s">
        <v>7</v>
      </c>
      <c r="G580" s="41">
        <v>428</v>
      </c>
      <c r="I580" s="65" t="s">
        <v>2284</v>
      </c>
      <c r="J580" s="41">
        <v>382</v>
      </c>
      <c r="K580" s="41">
        <v>564.80000000000007</v>
      </c>
    </row>
    <row r="581" spans="1:11" x14ac:dyDescent="0.45">
      <c r="A581" s="41" t="s">
        <v>3318</v>
      </c>
      <c r="B581" s="45" t="s">
        <v>3336</v>
      </c>
      <c r="C581" s="45" t="s">
        <v>3337</v>
      </c>
      <c r="D581" s="45"/>
      <c r="E581" s="41" t="s">
        <v>6157</v>
      </c>
      <c r="F581" s="41" t="s">
        <v>7</v>
      </c>
      <c r="G581" s="41">
        <v>185</v>
      </c>
      <c r="I581" s="65" t="s">
        <v>2075</v>
      </c>
      <c r="J581" s="41">
        <v>175</v>
      </c>
      <c r="K581" s="41">
        <v>280</v>
      </c>
    </row>
    <row r="582" spans="1:11" x14ac:dyDescent="0.45">
      <c r="A582" s="41" t="s">
        <v>3318</v>
      </c>
      <c r="B582" s="45" t="s">
        <v>3338</v>
      </c>
      <c r="C582" s="45" t="s">
        <v>3339</v>
      </c>
      <c r="D582" s="45"/>
      <c r="E582" s="41" t="s">
        <v>2336</v>
      </c>
      <c r="F582" s="41" t="s">
        <v>7</v>
      </c>
      <c r="G582" s="41">
        <v>329</v>
      </c>
      <c r="I582" s="65" t="s">
        <v>2081</v>
      </c>
      <c r="J582" s="41">
        <v>304</v>
      </c>
      <c r="K582" s="41">
        <v>486.40000000000003</v>
      </c>
    </row>
    <row r="583" spans="1:11" x14ac:dyDescent="0.45">
      <c r="A583" s="41" t="s">
        <v>3318</v>
      </c>
      <c r="B583" s="45" t="s">
        <v>3340</v>
      </c>
      <c r="C583" s="45" t="s">
        <v>3341</v>
      </c>
      <c r="D583" s="45"/>
      <c r="E583" s="41" t="s">
        <v>2144</v>
      </c>
      <c r="F583" s="41" t="s">
        <v>7</v>
      </c>
      <c r="G583" s="41">
        <v>252</v>
      </c>
      <c r="I583" s="65" t="s">
        <v>2081</v>
      </c>
      <c r="J583" s="41">
        <v>206</v>
      </c>
      <c r="K583" s="41">
        <v>329.6</v>
      </c>
    </row>
    <row r="584" spans="1:11" x14ac:dyDescent="0.45">
      <c r="A584" s="41" t="s">
        <v>3318</v>
      </c>
      <c r="B584" s="45" t="s">
        <v>3342</v>
      </c>
      <c r="C584" s="45" t="s">
        <v>3343</v>
      </c>
      <c r="D584" s="45"/>
      <c r="E584" s="41" t="s">
        <v>2084</v>
      </c>
      <c r="F584" s="41" t="s">
        <v>7</v>
      </c>
      <c r="G584" s="41">
        <v>1598</v>
      </c>
      <c r="I584" s="65" t="s">
        <v>2085</v>
      </c>
      <c r="J584" s="41">
        <v>1214</v>
      </c>
      <c r="K584" s="41">
        <v>1942.4</v>
      </c>
    </row>
    <row r="585" spans="1:11" x14ac:dyDescent="0.45">
      <c r="A585" s="41" t="s">
        <v>3344</v>
      </c>
      <c r="B585" s="45" t="s">
        <v>3345</v>
      </c>
      <c r="C585" s="45" t="s">
        <v>3346</v>
      </c>
      <c r="D585" s="45"/>
      <c r="E585" s="41" t="s">
        <v>2070</v>
      </c>
      <c r="F585" s="41" t="s">
        <v>13</v>
      </c>
      <c r="G585" s="41">
        <v>82</v>
      </c>
      <c r="I585" s="65" t="s">
        <v>2071</v>
      </c>
      <c r="J585" s="41">
        <v>16</v>
      </c>
      <c r="K585" s="41">
        <v>0</v>
      </c>
    </row>
    <row r="586" spans="1:11" x14ac:dyDescent="0.45">
      <c r="A586" s="41" t="s">
        <v>3344</v>
      </c>
      <c r="B586" s="45" t="s">
        <v>2699</v>
      </c>
      <c r="C586" s="45" t="s">
        <v>3347</v>
      </c>
      <c r="D586" s="45"/>
      <c r="E586" s="41" t="s">
        <v>6154</v>
      </c>
      <c r="F586" s="41" t="s">
        <v>9</v>
      </c>
      <c r="G586" s="41">
        <v>533</v>
      </c>
      <c r="I586" s="65" t="s">
        <v>2075</v>
      </c>
      <c r="J586" s="41">
        <v>84</v>
      </c>
      <c r="K586" s="41">
        <v>134.4</v>
      </c>
    </row>
    <row r="587" spans="1:11" x14ac:dyDescent="0.45">
      <c r="A587" s="41" t="s">
        <v>3344</v>
      </c>
      <c r="B587" s="45" t="s">
        <v>3348</v>
      </c>
      <c r="C587" s="45" t="s">
        <v>3349</v>
      </c>
      <c r="D587" s="45"/>
      <c r="E587" s="41" t="s">
        <v>2227</v>
      </c>
      <c r="F587" s="41" t="s">
        <v>13</v>
      </c>
      <c r="G587" s="41">
        <v>485</v>
      </c>
      <c r="I587" s="65" t="s">
        <v>2228</v>
      </c>
      <c r="J587" s="41">
        <v>86</v>
      </c>
      <c r="K587" s="41">
        <v>137.6</v>
      </c>
    </row>
    <row r="588" spans="1:11" x14ac:dyDescent="0.45">
      <c r="A588" s="41" t="s">
        <v>3350</v>
      </c>
      <c r="B588" s="45" t="s">
        <v>3351</v>
      </c>
      <c r="C588" s="45" t="s">
        <v>3352</v>
      </c>
      <c r="D588" s="45"/>
      <c r="E588" s="41" t="s">
        <v>2070</v>
      </c>
      <c r="F588" s="41" t="s">
        <v>13</v>
      </c>
      <c r="G588" s="41">
        <v>80</v>
      </c>
      <c r="I588" s="65" t="s">
        <v>2071</v>
      </c>
      <c r="J588" s="41">
        <v>7</v>
      </c>
      <c r="K588" s="41">
        <v>0</v>
      </c>
    </row>
    <row r="589" spans="1:11" x14ac:dyDescent="0.45">
      <c r="A589" s="41" t="s">
        <v>3350</v>
      </c>
      <c r="B589" s="45" t="s">
        <v>3353</v>
      </c>
      <c r="C589" s="45" t="s">
        <v>3354</v>
      </c>
      <c r="D589" s="45"/>
      <c r="E589" s="41" t="s">
        <v>6171</v>
      </c>
      <c r="F589" s="41" t="s">
        <v>9</v>
      </c>
      <c r="G589" s="41">
        <v>545</v>
      </c>
      <c r="I589" s="65" t="s">
        <v>2071</v>
      </c>
      <c r="J589" s="41">
        <v>34</v>
      </c>
      <c r="K589" s="41">
        <v>54.400000000000006</v>
      </c>
    </row>
    <row r="590" spans="1:11" x14ac:dyDescent="0.45">
      <c r="A590" s="41" t="s">
        <v>3350</v>
      </c>
      <c r="B590" s="45" t="s">
        <v>3355</v>
      </c>
      <c r="C590" s="45" t="s">
        <v>3356</v>
      </c>
      <c r="D590" s="45"/>
      <c r="E590" s="41" t="s">
        <v>3357</v>
      </c>
      <c r="F590" s="41" t="s">
        <v>9</v>
      </c>
      <c r="G590" s="41">
        <v>585</v>
      </c>
      <c r="I590" s="65" t="s">
        <v>2075</v>
      </c>
      <c r="J590" s="41">
        <v>39</v>
      </c>
      <c r="K590" s="41">
        <v>62.400000000000006</v>
      </c>
    </row>
    <row r="591" spans="1:11" x14ac:dyDescent="0.45">
      <c r="A591" s="41" t="s">
        <v>3350</v>
      </c>
      <c r="B591" s="45" t="s">
        <v>3358</v>
      </c>
      <c r="C591" s="45" t="s">
        <v>3359</v>
      </c>
      <c r="D591" s="45"/>
      <c r="E591" s="41" t="s">
        <v>2244</v>
      </c>
      <c r="F591" s="41" t="s">
        <v>9</v>
      </c>
      <c r="G591" s="41">
        <v>615</v>
      </c>
      <c r="I591" s="65" t="s">
        <v>2075</v>
      </c>
      <c r="J591" s="41">
        <v>37</v>
      </c>
      <c r="K591" s="41">
        <v>59.2</v>
      </c>
    </row>
    <row r="592" spans="1:11" x14ac:dyDescent="0.45">
      <c r="A592" s="41" t="s">
        <v>3350</v>
      </c>
      <c r="B592" s="45" t="s">
        <v>3360</v>
      </c>
      <c r="C592" s="45" t="s">
        <v>3361</v>
      </c>
      <c r="D592" s="45"/>
      <c r="E592" s="41" t="s">
        <v>2144</v>
      </c>
      <c r="F592" s="41" t="s">
        <v>9</v>
      </c>
      <c r="G592" s="41">
        <v>920</v>
      </c>
      <c r="I592" s="65" t="s">
        <v>2081</v>
      </c>
      <c r="J592" s="41">
        <v>64</v>
      </c>
      <c r="K592" s="41">
        <v>102.4</v>
      </c>
    </row>
    <row r="593" spans="1:11" x14ac:dyDescent="0.45">
      <c r="A593" s="41" t="s">
        <v>3350</v>
      </c>
      <c r="B593" s="45" t="s">
        <v>3362</v>
      </c>
      <c r="C593" s="45" t="s">
        <v>3363</v>
      </c>
      <c r="D593" s="45"/>
      <c r="E593" s="41" t="s">
        <v>2084</v>
      </c>
      <c r="F593" s="41" t="s">
        <v>13</v>
      </c>
      <c r="G593" s="41">
        <v>1200</v>
      </c>
      <c r="I593" s="65" t="s">
        <v>2085</v>
      </c>
      <c r="J593" s="41">
        <v>80</v>
      </c>
      <c r="K593" s="41">
        <v>120</v>
      </c>
    </row>
    <row r="594" spans="1:11" x14ac:dyDescent="0.45">
      <c r="A594" s="41" t="s">
        <v>3364</v>
      </c>
      <c r="B594" s="45" t="s">
        <v>3365</v>
      </c>
      <c r="C594" s="45" t="s">
        <v>3366</v>
      </c>
      <c r="D594" s="45"/>
      <c r="E594" s="41" t="s">
        <v>2089</v>
      </c>
      <c r="F594" s="41" t="s">
        <v>7</v>
      </c>
      <c r="G594" s="41">
        <v>244</v>
      </c>
      <c r="I594" s="65" t="s">
        <v>2075</v>
      </c>
      <c r="J594" s="41">
        <v>69</v>
      </c>
      <c r="K594" s="41">
        <v>107.2</v>
      </c>
    </row>
    <row r="595" spans="1:11" x14ac:dyDescent="0.45">
      <c r="A595" s="41" t="s">
        <v>3364</v>
      </c>
      <c r="B595" s="45" t="s">
        <v>3367</v>
      </c>
      <c r="C595" s="45" t="s">
        <v>3368</v>
      </c>
      <c r="D595" s="45"/>
      <c r="E595" s="41" t="s">
        <v>6153</v>
      </c>
      <c r="F595" s="41" t="s">
        <v>13</v>
      </c>
      <c r="G595" s="41">
        <v>317</v>
      </c>
      <c r="I595" s="65" t="s">
        <v>2075</v>
      </c>
      <c r="J595" s="41">
        <v>82</v>
      </c>
      <c r="K595" s="41">
        <v>131.20000000000002</v>
      </c>
    </row>
    <row r="596" spans="1:11" x14ac:dyDescent="0.45">
      <c r="A596" s="41" t="s">
        <v>3364</v>
      </c>
      <c r="B596" s="45" t="s">
        <v>3369</v>
      </c>
      <c r="C596" s="45" t="s">
        <v>3370</v>
      </c>
      <c r="D596" s="45"/>
      <c r="E596" s="41" t="s">
        <v>2089</v>
      </c>
      <c r="F596" s="41" t="s">
        <v>7</v>
      </c>
      <c r="G596" s="41">
        <v>393</v>
      </c>
      <c r="I596" s="65" t="s">
        <v>2075</v>
      </c>
      <c r="J596" s="41">
        <v>122</v>
      </c>
      <c r="K596" s="41">
        <v>190.4</v>
      </c>
    </row>
    <row r="597" spans="1:11" x14ac:dyDescent="0.45">
      <c r="A597" s="41" t="s">
        <v>3364</v>
      </c>
      <c r="B597" s="45" t="s">
        <v>3371</v>
      </c>
      <c r="C597" s="45" t="s">
        <v>3372</v>
      </c>
      <c r="D597" s="45"/>
      <c r="E597" s="41" t="s">
        <v>2336</v>
      </c>
      <c r="F597" s="41" t="s">
        <v>13</v>
      </c>
      <c r="G597" s="41">
        <v>575</v>
      </c>
      <c r="I597" s="65" t="s">
        <v>2081</v>
      </c>
      <c r="J597" s="41">
        <v>182</v>
      </c>
      <c r="K597" s="41">
        <v>291.2</v>
      </c>
    </row>
    <row r="598" spans="1:11" x14ac:dyDescent="0.45">
      <c r="A598" s="41" t="s">
        <v>3364</v>
      </c>
      <c r="B598" s="45" t="s">
        <v>3373</v>
      </c>
      <c r="C598" s="45" t="s">
        <v>3374</v>
      </c>
      <c r="D598" s="45"/>
      <c r="E598" s="41" t="s">
        <v>2250</v>
      </c>
      <c r="F598" s="41" t="s">
        <v>13</v>
      </c>
      <c r="G598" s="41">
        <v>858</v>
      </c>
      <c r="I598" s="65" t="s">
        <v>2228</v>
      </c>
      <c r="J598" s="41">
        <v>236</v>
      </c>
      <c r="K598" s="41">
        <v>377.6</v>
      </c>
    </row>
    <row r="599" spans="1:11" x14ac:dyDescent="0.45">
      <c r="A599" s="41" t="s">
        <v>3375</v>
      </c>
      <c r="B599" s="45" t="s">
        <v>3376</v>
      </c>
      <c r="C599" s="45" t="s">
        <v>3377</v>
      </c>
      <c r="D599" s="45"/>
      <c r="E599" s="41" t="s">
        <v>2376</v>
      </c>
      <c r="F599" s="41" t="s">
        <v>7</v>
      </c>
      <c r="G599" s="41">
        <v>359</v>
      </c>
      <c r="I599" s="65" t="s">
        <v>2075</v>
      </c>
      <c r="J599" s="41">
        <v>115</v>
      </c>
      <c r="K599" s="41">
        <v>161.60000000000002</v>
      </c>
    </row>
    <row r="600" spans="1:11" x14ac:dyDescent="0.45">
      <c r="A600" s="41" t="s">
        <v>3375</v>
      </c>
      <c r="B600" s="45" t="s">
        <v>3378</v>
      </c>
      <c r="C600" s="45" t="s">
        <v>3379</v>
      </c>
      <c r="D600" s="45"/>
      <c r="E600" s="41" t="s">
        <v>2144</v>
      </c>
      <c r="F600" s="41" t="s">
        <v>13</v>
      </c>
      <c r="G600" s="41">
        <v>184</v>
      </c>
      <c r="I600" s="65" t="s">
        <v>2081</v>
      </c>
      <c r="J600" s="41">
        <v>64</v>
      </c>
      <c r="K600" s="41">
        <v>102.4</v>
      </c>
    </row>
    <row r="601" spans="1:11" x14ac:dyDescent="0.45">
      <c r="A601" s="41" t="s">
        <v>3375</v>
      </c>
      <c r="B601" s="45" t="s">
        <v>3380</v>
      </c>
      <c r="C601" s="45" t="s">
        <v>3381</v>
      </c>
      <c r="D601" s="45"/>
      <c r="E601" s="41" t="s">
        <v>2084</v>
      </c>
      <c r="F601" s="41" t="s">
        <v>13</v>
      </c>
      <c r="G601" s="41">
        <v>259</v>
      </c>
      <c r="I601" s="65" t="s">
        <v>2085</v>
      </c>
      <c r="J601" s="41">
        <v>84</v>
      </c>
      <c r="K601" s="41">
        <v>134.4</v>
      </c>
    </row>
    <row r="602" spans="1:11" x14ac:dyDescent="0.45">
      <c r="A602" s="41" t="s">
        <v>3382</v>
      </c>
      <c r="B602" s="45" t="s">
        <v>3383</v>
      </c>
      <c r="C602" s="45" t="s">
        <v>3384</v>
      </c>
      <c r="D602" s="45"/>
      <c r="E602" s="41" t="s">
        <v>6155</v>
      </c>
      <c r="F602" s="41" t="s">
        <v>13</v>
      </c>
      <c r="G602" s="41">
        <v>336</v>
      </c>
      <c r="I602" s="65" t="s">
        <v>2075</v>
      </c>
      <c r="J602" s="41">
        <v>40</v>
      </c>
      <c r="K602" s="41">
        <v>64</v>
      </c>
    </row>
    <row r="603" spans="1:11" x14ac:dyDescent="0.45">
      <c r="A603" s="41" t="s">
        <v>3382</v>
      </c>
      <c r="B603" s="45" t="s">
        <v>1886</v>
      </c>
      <c r="C603" s="45" t="s">
        <v>3385</v>
      </c>
      <c r="D603" s="45"/>
      <c r="E603" s="41" t="s">
        <v>2376</v>
      </c>
      <c r="F603" s="41" t="s">
        <v>9</v>
      </c>
      <c r="G603" s="41">
        <v>363</v>
      </c>
      <c r="I603" s="65" t="s">
        <v>2075</v>
      </c>
      <c r="J603" s="41">
        <v>88</v>
      </c>
      <c r="K603" s="41">
        <v>128</v>
      </c>
    </row>
    <row r="604" spans="1:11" x14ac:dyDescent="0.45">
      <c r="A604" s="41" t="s">
        <v>3382</v>
      </c>
      <c r="B604" s="45" t="s">
        <v>3386</v>
      </c>
      <c r="C604" s="45" t="s">
        <v>3387</v>
      </c>
      <c r="D604" s="45"/>
      <c r="E604" s="41" t="s">
        <v>2144</v>
      </c>
      <c r="F604" s="41" t="s">
        <v>13</v>
      </c>
      <c r="G604" s="41">
        <v>373</v>
      </c>
      <c r="I604" s="65" t="s">
        <v>2081</v>
      </c>
      <c r="J604" s="41">
        <v>53</v>
      </c>
      <c r="K604" s="41">
        <v>84.800000000000011</v>
      </c>
    </row>
    <row r="605" spans="1:11" x14ac:dyDescent="0.45">
      <c r="A605" s="41" t="s">
        <v>3382</v>
      </c>
      <c r="B605" s="45" t="s">
        <v>3388</v>
      </c>
      <c r="C605" s="45" t="s">
        <v>3389</v>
      </c>
      <c r="D605" s="45"/>
      <c r="E605" s="41" t="s">
        <v>2084</v>
      </c>
      <c r="F605" s="41" t="s">
        <v>13</v>
      </c>
      <c r="G605" s="41">
        <v>532</v>
      </c>
      <c r="I605" s="65" t="s">
        <v>2085</v>
      </c>
      <c r="J605" s="41">
        <v>85</v>
      </c>
      <c r="K605" s="41">
        <v>132.80000000000001</v>
      </c>
    </row>
    <row r="606" spans="1:11" x14ac:dyDescent="0.45">
      <c r="A606" s="41" t="s">
        <v>3390</v>
      </c>
      <c r="B606" s="45" t="s">
        <v>3391</v>
      </c>
      <c r="C606" s="45" t="s">
        <v>3392</v>
      </c>
      <c r="D606" s="45"/>
      <c r="E606" s="41" t="s">
        <v>6152</v>
      </c>
      <c r="F606" s="41" t="s">
        <v>9</v>
      </c>
      <c r="G606" s="41">
        <v>422</v>
      </c>
      <c r="I606" s="65" t="s">
        <v>2071</v>
      </c>
      <c r="J606" s="41">
        <v>86</v>
      </c>
      <c r="K606" s="41">
        <v>137.6</v>
      </c>
    </row>
    <row r="607" spans="1:11" x14ac:dyDescent="0.45">
      <c r="A607" s="41" t="s">
        <v>3390</v>
      </c>
      <c r="B607" s="45" t="s">
        <v>3393</v>
      </c>
      <c r="C607" s="45" t="s">
        <v>3394</v>
      </c>
      <c r="D607" s="45"/>
      <c r="E607" s="41" t="s">
        <v>2592</v>
      </c>
      <c r="F607" s="41" t="s">
        <v>9</v>
      </c>
      <c r="G607" s="41">
        <v>604</v>
      </c>
      <c r="I607" s="65" t="s">
        <v>2075</v>
      </c>
      <c r="J607" s="41">
        <v>128</v>
      </c>
      <c r="K607" s="41">
        <v>204.8</v>
      </c>
    </row>
    <row r="608" spans="1:11" x14ac:dyDescent="0.45">
      <c r="A608" s="41" t="s">
        <v>3395</v>
      </c>
      <c r="B608" s="45" t="s">
        <v>3396</v>
      </c>
      <c r="C608" s="45" t="s">
        <v>3397</v>
      </c>
      <c r="D608" s="45"/>
      <c r="E608" s="41" t="s">
        <v>2263</v>
      </c>
      <c r="F608" s="41" t="s">
        <v>7</v>
      </c>
      <c r="G608" s="41">
        <v>182</v>
      </c>
      <c r="I608" s="65" t="s">
        <v>2071</v>
      </c>
      <c r="J608" s="41">
        <v>150</v>
      </c>
      <c r="K608" s="41">
        <v>110.4</v>
      </c>
    </row>
    <row r="609" spans="1:11" x14ac:dyDescent="0.45">
      <c r="A609" s="41" t="s">
        <v>3395</v>
      </c>
      <c r="B609" s="45" t="s">
        <v>3398</v>
      </c>
      <c r="C609" s="45" t="s">
        <v>3399</v>
      </c>
      <c r="D609" s="45"/>
      <c r="E609" s="41" t="s">
        <v>2598</v>
      </c>
      <c r="F609" s="41" t="s">
        <v>7</v>
      </c>
      <c r="G609" s="41">
        <v>154</v>
      </c>
      <c r="I609" s="65" t="s">
        <v>2071</v>
      </c>
      <c r="J609" s="41">
        <v>129</v>
      </c>
      <c r="K609" s="41">
        <v>206.4</v>
      </c>
    </row>
    <row r="610" spans="1:11" x14ac:dyDescent="0.45">
      <c r="A610" s="41" t="s">
        <v>3395</v>
      </c>
      <c r="B610" s="45" t="s">
        <v>3400</v>
      </c>
      <c r="C610" s="45" t="s">
        <v>3401</v>
      </c>
      <c r="D610" s="45"/>
      <c r="E610" s="41" t="s">
        <v>2263</v>
      </c>
      <c r="F610" s="41" t="s">
        <v>7</v>
      </c>
      <c r="G610" s="41">
        <v>282</v>
      </c>
      <c r="I610" s="65" t="s">
        <v>2071</v>
      </c>
      <c r="J610" s="41">
        <v>218</v>
      </c>
      <c r="K610" s="41">
        <v>169.60000000000002</v>
      </c>
    </row>
    <row r="611" spans="1:11" x14ac:dyDescent="0.45">
      <c r="A611" s="41" t="s">
        <v>3395</v>
      </c>
      <c r="B611" s="45" t="s">
        <v>3402</v>
      </c>
      <c r="C611" s="45" t="s">
        <v>3403</v>
      </c>
      <c r="D611" s="45"/>
      <c r="E611" s="41" t="s">
        <v>2605</v>
      </c>
      <c r="F611" s="41" t="s">
        <v>7</v>
      </c>
      <c r="G611" s="41">
        <v>730</v>
      </c>
      <c r="I611" s="65" t="s">
        <v>2075</v>
      </c>
      <c r="J611" s="41">
        <v>585</v>
      </c>
      <c r="K611" s="41">
        <v>936</v>
      </c>
    </row>
    <row r="612" spans="1:11" x14ac:dyDescent="0.45">
      <c r="A612" s="41" t="s">
        <v>3395</v>
      </c>
      <c r="B612" s="45" t="s">
        <v>3404</v>
      </c>
      <c r="C612" s="45" t="s">
        <v>3405</v>
      </c>
      <c r="D612" s="45"/>
      <c r="E612" s="41" t="s">
        <v>6153</v>
      </c>
      <c r="F612" s="41" t="s">
        <v>7</v>
      </c>
      <c r="G612" s="41">
        <v>599</v>
      </c>
      <c r="I612" s="65" t="s">
        <v>2075</v>
      </c>
      <c r="J612" s="41">
        <v>509</v>
      </c>
      <c r="K612" s="41">
        <v>814.40000000000009</v>
      </c>
    </row>
    <row r="613" spans="1:11" x14ac:dyDescent="0.45">
      <c r="A613" s="41" t="s">
        <v>3395</v>
      </c>
      <c r="B613" s="45" t="s">
        <v>3406</v>
      </c>
      <c r="C613" s="45" t="s">
        <v>3407</v>
      </c>
      <c r="D613" s="45"/>
      <c r="E613" s="41" t="s">
        <v>2263</v>
      </c>
      <c r="F613" s="41" t="s">
        <v>7</v>
      </c>
      <c r="G613" s="41">
        <v>163</v>
      </c>
      <c r="I613" s="65" t="s">
        <v>2071</v>
      </c>
      <c r="J613" s="41">
        <v>134</v>
      </c>
      <c r="K613" s="41">
        <v>160</v>
      </c>
    </row>
    <row r="614" spans="1:11" x14ac:dyDescent="0.45">
      <c r="A614" s="41" t="s">
        <v>3395</v>
      </c>
      <c r="B614" s="45" t="s">
        <v>3408</v>
      </c>
      <c r="C614" s="45" t="s">
        <v>3409</v>
      </c>
      <c r="D614" s="45"/>
      <c r="E614" s="41" t="s">
        <v>2457</v>
      </c>
      <c r="F614" s="41" t="s">
        <v>7</v>
      </c>
      <c r="G614" s="41">
        <v>470</v>
      </c>
      <c r="I614" s="65" t="s">
        <v>2284</v>
      </c>
      <c r="J614" s="41">
        <v>396</v>
      </c>
      <c r="K614" s="41">
        <v>633.6</v>
      </c>
    </row>
    <row r="615" spans="1:11" x14ac:dyDescent="0.45">
      <c r="A615" s="41" t="s">
        <v>3395</v>
      </c>
      <c r="B615" s="45" t="s">
        <v>3410</v>
      </c>
      <c r="C615" s="45" t="s">
        <v>3411</v>
      </c>
      <c r="D615" s="45"/>
      <c r="E615" s="41" t="s">
        <v>2080</v>
      </c>
      <c r="F615" s="41" t="s">
        <v>7</v>
      </c>
      <c r="G615" s="41">
        <v>594</v>
      </c>
      <c r="I615" s="65" t="s">
        <v>2081</v>
      </c>
      <c r="J615" s="41">
        <v>507</v>
      </c>
      <c r="K615" s="41">
        <v>811.2</v>
      </c>
    </row>
    <row r="616" spans="1:11" x14ac:dyDescent="0.45">
      <c r="A616" s="41" t="s">
        <v>3395</v>
      </c>
      <c r="B616" s="45" t="s">
        <v>3412</v>
      </c>
      <c r="C616" s="45" t="s">
        <v>3413</v>
      </c>
      <c r="D616" s="45"/>
      <c r="E616" s="41" t="s">
        <v>6153</v>
      </c>
      <c r="F616" s="41" t="s">
        <v>7</v>
      </c>
      <c r="G616" s="41">
        <v>551</v>
      </c>
      <c r="I616" s="65" t="s">
        <v>2075</v>
      </c>
      <c r="J616" s="41">
        <v>401</v>
      </c>
      <c r="K616" s="41">
        <v>641.6</v>
      </c>
    </row>
    <row r="617" spans="1:11" x14ac:dyDescent="0.45">
      <c r="A617" s="41" t="s">
        <v>3395</v>
      </c>
      <c r="B617" s="45" t="s">
        <v>3414</v>
      </c>
      <c r="C617" s="45" t="s">
        <v>3415</v>
      </c>
      <c r="D617" s="45"/>
      <c r="E617" s="41" t="s">
        <v>2215</v>
      </c>
      <c r="F617" s="41" t="s">
        <v>7</v>
      </c>
      <c r="G617" s="41">
        <v>301</v>
      </c>
      <c r="I617" s="65" t="s">
        <v>2071</v>
      </c>
      <c r="J617" s="41">
        <v>239</v>
      </c>
      <c r="K617" s="41">
        <v>276.8</v>
      </c>
    </row>
    <row r="618" spans="1:11" x14ac:dyDescent="0.45">
      <c r="A618" s="41" t="s">
        <v>3395</v>
      </c>
      <c r="B618" s="45" t="s">
        <v>3416</v>
      </c>
      <c r="C618" s="45" t="s">
        <v>3417</v>
      </c>
      <c r="D618" s="45"/>
      <c r="E618" s="41" t="s">
        <v>2785</v>
      </c>
      <c r="F618" s="41" t="s">
        <v>7</v>
      </c>
      <c r="G618" s="41">
        <v>474</v>
      </c>
      <c r="I618" s="65" t="s">
        <v>2075</v>
      </c>
      <c r="J618" s="41">
        <v>387</v>
      </c>
      <c r="K618" s="41">
        <v>619.20000000000005</v>
      </c>
    </row>
    <row r="619" spans="1:11" x14ac:dyDescent="0.45">
      <c r="A619" s="41" t="s">
        <v>3395</v>
      </c>
      <c r="B619" s="45" t="s">
        <v>3418</v>
      </c>
      <c r="C619" s="45" t="s">
        <v>3419</v>
      </c>
      <c r="D619" s="45"/>
      <c r="E619" s="41" t="s">
        <v>2080</v>
      </c>
      <c r="F619" s="41" t="s">
        <v>7</v>
      </c>
      <c r="G619" s="41">
        <v>506</v>
      </c>
      <c r="I619" s="65" t="s">
        <v>2081</v>
      </c>
      <c r="J619" s="41">
        <v>420</v>
      </c>
      <c r="K619" s="41">
        <v>672</v>
      </c>
    </row>
    <row r="620" spans="1:11" x14ac:dyDescent="0.45">
      <c r="A620" s="41" t="s">
        <v>3395</v>
      </c>
      <c r="B620" s="45" t="s">
        <v>3420</v>
      </c>
      <c r="C620" s="45" t="s">
        <v>3421</v>
      </c>
      <c r="D620" s="45"/>
      <c r="E620" s="41" t="s">
        <v>2080</v>
      </c>
      <c r="F620" s="41" t="s">
        <v>7</v>
      </c>
      <c r="G620" s="41">
        <v>604</v>
      </c>
      <c r="I620" s="65" t="s">
        <v>2081</v>
      </c>
      <c r="J620" s="41">
        <v>450</v>
      </c>
      <c r="K620" s="41">
        <v>720</v>
      </c>
    </row>
    <row r="621" spans="1:11" x14ac:dyDescent="0.45">
      <c r="A621" s="41" t="s">
        <v>3395</v>
      </c>
      <c r="B621" s="45" t="s">
        <v>3422</v>
      </c>
      <c r="C621" s="45" t="s">
        <v>3423</v>
      </c>
      <c r="D621" s="45"/>
      <c r="E621" s="41" t="s">
        <v>2605</v>
      </c>
      <c r="F621" s="41" t="s">
        <v>7</v>
      </c>
      <c r="G621" s="41">
        <v>437</v>
      </c>
      <c r="I621" s="65" t="s">
        <v>2075</v>
      </c>
      <c r="J621" s="41">
        <v>377</v>
      </c>
      <c r="K621" s="41">
        <v>603.20000000000005</v>
      </c>
    </row>
    <row r="622" spans="1:11" x14ac:dyDescent="0.45">
      <c r="A622" s="41" t="s">
        <v>3395</v>
      </c>
      <c r="B622" s="45" t="s">
        <v>3424</v>
      </c>
      <c r="C622" s="45" t="s">
        <v>3425</v>
      </c>
      <c r="D622" s="45"/>
      <c r="E622" s="41" t="s">
        <v>2605</v>
      </c>
      <c r="F622" s="41" t="s">
        <v>7</v>
      </c>
      <c r="G622" s="41">
        <v>473</v>
      </c>
      <c r="I622" s="65" t="s">
        <v>2075</v>
      </c>
      <c r="J622" s="41">
        <v>402</v>
      </c>
      <c r="K622" s="41">
        <v>643.20000000000005</v>
      </c>
    </row>
    <row r="623" spans="1:11" x14ac:dyDescent="0.45">
      <c r="A623" s="41" t="s">
        <v>3395</v>
      </c>
      <c r="B623" s="45" t="s">
        <v>3426</v>
      </c>
      <c r="C623" s="45" t="s">
        <v>3427</v>
      </c>
      <c r="D623" s="45"/>
      <c r="E623" s="41" t="s">
        <v>2144</v>
      </c>
      <c r="F623" s="41" t="s">
        <v>7</v>
      </c>
      <c r="G623" s="41">
        <v>335</v>
      </c>
      <c r="I623" s="65" t="s">
        <v>2081</v>
      </c>
      <c r="J623" s="41">
        <v>267</v>
      </c>
      <c r="K623" s="41">
        <v>427.20000000000005</v>
      </c>
    </row>
    <row r="624" spans="1:11" x14ac:dyDescent="0.45">
      <c r="A624" s="41" t="s">
        <v>3395</v>
      </c>
      <c r="B624" s="45" t="s">
        <v>3428</v>
      </c>
      <c r="C624" s="45" t="s">
        <v>3429</v>
      </c>
      <c r="D624" s="45"/>
      <c r="E624" s="41" t="s">
        <v>6153</v>
      </c>
      <c r="F624" s="41" t="s">
        <v>7</v>
      </c>
      <c r="G624" s="41">
        <v>655</v>
      </c>
      <c r="I624" s="65" t="s">
        <v>2075</v>
      </c>
      <c r="J624" s="41">
        <v>489</v>
      </c>
      <c r="K624" s="41">
        <v>782.40000000000009</v>
      </c>
    </row>
    <row r="625" spans="1:11" x14ac:dyDescent="0.45">
      <c r="A625" s="41" t="s">
        <v>3395</v>
      </c>
      <c r="B625" s="45" t="s">
        <v>3430</v>
      </c>
      <c r="C625" s="45" t="s">
        <v>3431</v>
      </c>
      <c r="D625" s="45"/>
      <c r="E625" s="41" t="s">
        <v>2605</v>
      </c>
      <c r="F625" s="41" t="s">
        <v>7</v>
      </c>
      <c r="G625" s="41">
        <v>292</v>
      </c>
      <c r="I625" s="65" t="s">
        <v>2075</v>
      </c>
      <c r="J625" s="41">
        <v>252</v>
      </c>
      <c r="K625" s="41">
        <v>403.20000000000005</v>
      </c>
    </row>
    <row r="626" spans="1:11" x14ac:dyDescent="0.45">
      <c r="A626" s="41" t="s">
        <v>3395</v>
      </c>
      <c r="B626" s="45" t="s">
        <v>3432</v>
      </c>
      <c r="C626" s="45" t="s">
        <v>3433</v>
      </c>
      <c r="D626" s="45"/>
      <c r="E626" s="41" t="s">
        <v>6159</v>
      </c>
      <c r="F626" s="41" t="s">
        <v>7</v>
      </c>
      <c r="G626" s="41">
        <v>565</v>
      </c>
      <c r="I626" s="65" t="s">
        <v>2284</v>
      </c>
      <c r="J626" s="41">
        <v>432</v>
      </c>
      <c r="K626" s="41">
        <v>691.2</v>
      </c>
    </row>
    <row r="627" spans="1:11" x14ac:dyDescent="0.45">
      <c r="A627" s="41" t="s">
        <v>3395</v>
      </c>
      <c r="B627" s="45" t="s">
        <v>3434</v>
      </c>
      <c r="C627" s="45" t="s">
        <v>3435</v>
      </c>
      <c r="D627" s="45"/>
      <c r="E627" s="41" t="s">
        <v>2144</v>
      </c>
      <c r="F627" s="41" t="s">
        <v>7</v>
      </c>
      <c r="G627" s="41">
        <v>479</v>
      </c>
      <c r="I627" s="65" t="s">
        <v>2081</v>
      </c>
      <c r="J627" s="41">
        <v>381</v>
      </c>
      <c r="K627" s="41">
        <v>609.6</v>
      </c>
    </row>
    <row r="628" spans="1:11" x14ac:dyDescent="0.45">
      <c r="A628" s="41" t="s">
        <v>3395</v>
      </c>
      <c r="B628" s="45" t="s">
        <v>3436</v>
      </c>
      <c r="C628" s="45" t="s">
        <v>3437</v>
      </c>
      <c r="D628" s="45"/>
      <c r="E628" s="41" t="s">
        <v>2144</v>
      </c>
      <c r="F628" s="41" t="s">
        <v>7</v>
      </c>
      <c r="G628" s="41">
        <v>327</v>
      </c>
      <c r="I628" s="65" t="s">
        <v>2081</v>
      </c>
      <c r="J628" s="41">
        <v>269</v>
      </c>
      <c r="K628" s="41">
        <v>430.40000000000003</v>
      </c>
    </row>
    <row r="629" spans="1:11" x14ac:dyDescent="0.45">
      <c r="A629" s="41" t="s">
        <v>3395</v>
      </c>
      <c r="B629" s="45" t="s">
        <v>3438</v>
      </c>
      <c r="C629" s="45" t="s">
        <v>3439</v>
      </c>
      <c r="D629" s="45"/>
      <c r="E629" s="41" t="s">
        <v>2084</v>
      </c>
      <c r="F629" s="41" t="s">
        <v>7</v>
      </c>
      <c r="G629" s="41">
        <v>3063</v>
      </c>
      <c r="I629" s="65" t="s">
        <v>2085</v>
      </c>
      <c r="J629" s="41">
        <v>2329</v>
      </c>
      <c r="K629" s="41">
        <v>3689.6000000000004</v>
      </c>
    </row>
    <row r="630" spans="1:11" x14ac:dyDescent="0.45">
      <c r="A630" s="41" t="s">
        <v>3395</v>
      </c>
      <c r="B630" s="45" t="s">
        <v>3440</v>
      </c>
      <c r="C630" s="45" t="s">
        <v>3441</v>
      </c>
      <c r="D630" s="45"/>
      <c r="E630" s="41" t="s">
        <v>2080</v>
      </c>
      <c r="F630" s="41" t="s">
        <v>7</v>
      </c>
      <c r="G630" s="41">
        <v>549</v>
      </c>
      <c r="I630" s="65" t="s">
        <v>2081</v>
      </c>
      <c r="J630" s="41">
        <v>377</v>
      </c>
      <c r="K630" s="41">
        <v>603.20000000000005</v>
      </c>
    </row>
    <row r="631" spans="1:11" x14ac:dyDescent="0.45">
      <c r="A631" s="41" t="s">
        <v>3395</v>
      </c>
      <c r="B631" s="45" t="s">
        <v>3442</v>
      </c>
      <c r="C631" s="45" t="s">
        <v>3443</v>
      </c>
      <c r="D631" s="45"/>
      <c r="E631" s="41" t="s">
        <v>2084</v>
      </c>
      <c r="F631" s="41" t="s">
        <v>7</v>
      </c>
      <c r="G631" s="41">
        <v>273</v>
      </c>
      <c r="I631" s="65" t="s">
        <v>2085</v>
      </c>
      <c r="J631" s="41">
        <v>223</v>
      </c>
      <c r="K631" s="41">
        <v>356.8</v>
      </c>
    </row>
    <row r="632" spans="1:11" x14ac:dyDescent="0.45">
      <c r="A632" s="41" t="s">
        <v>3395</v>
      </c>
      <c r="B632" s="45" t="s">
        <v>3444</v>
      </c>
      <c r="C632" s="45" t="s">
        <v>3445</v>
      </c>
      <c r="D632" s="45"/>
      <c r="E632" s="41" t="s">
        <v>2488</v>
      </c>
      <c r="F632" s="41" t="s">
        <v>7</v>
      </c>
      <c r="G632" s="41">
        <v>124</v>
      </c>
      <c r="I632" s="65" t="s">
        <v>2228</v>
      </c>
      <c r="J632" s="41">
        <v>114</v>
      </c>
      <c r="K632" s="41">
        <v>174.4</v>
      </c>
    </row>
    <row r="633" spans="1:11" x14ac:dyDescent="0.45">
      <c r="A633" s="41" t="s">
        <v>3395</v>
      </c>
      <c r="B633" s="45" t="s">
        <v>6172</v>
      </c>
      <c r="C633" s="45" t="s">
        <v>6173</v>
      </c>
      <c r="D633" s="45"/>
      <c r="E633" s="41" t="s">
        <v>2084</v>
      </c>
      <c r="F633" s="41" t="s">
        <v>7</v>
      </c>
      <c r="G633" s="41">
        <v>17</v>
      </c>
      <c r="I633" s="65" t="s">
        <v>2085</v>
      </c>
      <c r="J633" s="41">
        <v>12</v>
      </c>
      <c r="K633" s="41">
        <v>19.200000000000003</v>
      </c>
    </row>
    <row r="634" spans="1:11" x14ac:dyDescent="0.45">
      <c r="A634" s="41" t="s">
        <v>3446</v>
      </c>
      <c r="B634" s="45" t="s">
        <v>3447</v>
      </c>
      <c r="C634" s="45" t="s">
        <v>3448</v>
      </c>
      <c r="D634" s="45"/>
      <c r="E634" s="41" t="s">
        <v>2124</v>
      </c>
      <c r="F634" s="41" t="s">
        <v>9</v>
      </c>
      <c r="G634" s="41">
        <v>338</v>
      </c>
      <c r="I634" s="65" t="s">
        <v>2075</v>
      </c>
      <c r="J634" s="41">
        <v>141</v>
      </c>
      <c r="K634" s="41">
        <v>212.8</v>
      </c>
    </row>
    <row r="635" spans="1:11" x14ac:dyDescent="0.45">
      <c r="A635" s="41" t="s">
        <v>3446</v>
      </c>
      <c r="B635" s="45" t="s">
        <v>3449</v>
      </c>
      <c r="C635" s="45" t="s">
        <v>3450</v>
      </c>
      <c r="D635" s="45"/>
      <c r="E635" s="41" t="s">
        <v>2227</v>
      </c>
      <c r="F635" s="41" t="s">
        <v>13</v>
      </c>
      <c r="G635" s="41">
        <v>331</v>
      </c>
      <c r="I635" s="65" t="s">
        <v>2228</v>
      </c>
      <c r="J635" s="41">
        <v>123</v>
      </c>
      <c r="K635" s="41">
        <v>190.4</v>
      </c>
    </row>
    <row r="636" spans="1:11" x14ac:dyDescent="0.45">
      <c r="A636" s="41" t="s">
        <v>3451</v>
      </c>
      <c r="B636" s="45" t="s">
        <v>3452</v>
      </c>
      <c r="C636" s="45" t="s">
        <v>3453</v>
      </c>
      <c r="D636" s="45"/>
      <c r="E636" s="41" t="s">
        <v>2070</v>
      </c>
      <c r="F636" s="41" t="s">
        <v>13</v>
      </c>
      <c r="G636" s="41">
        <v>32</v>
      </c>
      <c r="I636" s="65" t="s">
        <v>2071</v>
      </c>
      <c r="J636" s="41">
        <v>14</v>
      </c>
      <c r="K636" s="41">
        <v>0</v>
      </c>
    </row>
    <row r="637" spans="1:11" x14ac:dyDescent="0.45">
      <c r="A637" s="41" t="s">
        <v>3451</v>
      </c>
      <c r="B637" s="45" t="s">
        <v>3454</v>
      </c>
      <c r="C637" s="45" t="s">
        <v>3455</v>
      </c>
      <c r="D637" s="45"/>
      <c r="E637" s="41" t="s">
        <v>6153</v>
      </c>
      <c r="F637" s="41" t="s">
        <v>7</v>
      </c>
      <c r="G637" s="41">
        <v>467</v>
      </c>
      <c r="I637" s="65" t="s">
        <v>2075</v>
      </c>
      <c r="J637" s="41">
        <v>172</v>
      </c>
      <c r="K637" s="41">
        <v>275.2</v>
      </c>
    </row>
    <row r="638" spans="1:11" x14ac:dyDescent="0.45">
      <c r="A638" s="41" t="s">
        <v>3451</v>
      </c>
      <c r="B638" s="45" t="s">
        <v>3456</v>
      </c>
      <c r="C638" s="45" t="s">
        <v>3457</v>
      </c>
      <c r="D638" s="45"/>
      <c r="E638" s="41" t="s">
        <v>2080</v>
      </c>
      <c r="F638" s="41" t="s">
        <v>7</v>
      </c>
      <c r="G638" s="41">
        <v>431</v>
      </c>
      <c r="I638" s="65" t="s">
        <v>2081</v>
      </c>
      <c r="J638" s="41">
        <v>140</v>
      </c>
      <c r="K638" s="41">
        <v>224</v>
      </c>
    </row>
    <row r="639" spans="1:11" x14ac:dyDescent="0.45">
      <c r="A639" s="41" t="s">
        <v>3451</v>
      </c>
      <c r="B639" s="45" t="s">
        <v>3458</v>
      </c>
      <c r="C639" s="45" t="s">
        <v>3459</v>
      </c>
      <c r="D639" s="45"/>
      <c r="E639" s="41" t="s">
        <v>2084</v>
      </c>
      <c r="F639" s="41" t="s">
        <v>13</v>
      </c>
      <c r="G639" s="41">
        <v>439</v>
      </c>
      <c r="I639" s="65" t="s">
        <v>2085</v>
      </c>
      <c r="J639" s="41">
        <v>99</v>
      </c>
      <c r="K639" s="41">
        <v>158.4</v>
      </c>
    </row>
    <row r="640" spans="1:11" x14ac:dyDescent="0.45">
      <c r="A640" s="41" t="s">
        <v>3460</v>
      </c>
      <c r="B640" s="45" t="s">
        <v>3461</v>
      </c>
      <c r="C640" s="45" t="s">
        <v>3462</v>
      </c>
      <c r="D640" s="45"/>
      <c r="E640" s="41" t="s">
        <v>2376</v>
      </c>
      <c r="F640" s="41" t="s">
        <v>9</v>
      </c>
      <c r="G640" s="41">
        <v>301</v>
      </c>
      <c r="I640" s="65" t="s">
        <v>2075</v>
      </c>
      <c r="J640" s="41">
        <v>57</v>
      </c>
      <c r="K640" s="41">
        <v>86.4</v>
      </c>
    </row>
    <row r="641" spans="1:11" x14ac:dyDescent="0.45">
      <c r="A641" s="41" t="s">
        <v>3460</v>
      </c>
      <c r="B641" s="45" t="s">
        <v>3463</v>
      </c>
      <c r="C641" s="45" t="s">
        <v>3464</v>
      </c>
      <c r="D641" s="45"/>
      <c r="E641" s="41" t="s">
        <v>2387</v>
      </c>
      <c r="F641" s="41" t="s">
        <v>13</v>
      </c>
      <c r="G641" s="41">
        <v>438</v>
      </c>
      <c r="I641" s="65" t="s">
        <v>2228</v>
      </c>
      <c r="J641" s="41">
        <v>84</v>
      </c>
      <c r="K641" s="41">
        <v>134.4</v>
      </c>
    </row>
    <row r="642" spans="1:11" x14ac:dyDescent="0.45">
      <c r="A642" s="41" t="s">
        <v>3465</v>
      </c>
      <c r="B642" s="45" t="s">
        <v>3466</v>
      </c>
      <c r="C642" s="45" t="s">
        <v>3467</v>
      </c>
      <c r="D642" s="45"/>
      <c r="E642" s="41" t="s">
        <v>2070</v>
      </c>
      <c r="F642" s="41" t="s">
        <v>13</v>
      </c>
      <c r="G642" s="41">
        <v>56</v>
      </c>
      <c r="I642" s="65" t="s">
        <v>2071</v>
      </c>
      <c r="J642" s="41">
        <v>27</v>
      </c>
      <c r="K642" s="41">
        <v>0</v>
      </c>
    </row>
    <row r="643" spans="1:11" x14ac:dyDescent="0.45">
      <c r="A643" s="41" t="s">
        <v>3465</v>
      </c>
      <c r="B643" s="45" t="s">
        <v>3468</v>
      </c>
      <c r="C643" s="45" t="s">
        <v>3469</v>
      </c>
      <c r="D643" s="45"/>
      <c r="E643" s="41" t="s">
        <v>2070</v>
      </c>
      <c r="F643" s="41" t="s">
        <v>13</v>
      </c>
      <c r="G643" s="41">
        <v>25</v>
      </c>
      <c r="I643" s="65" t="s">
        <v>2071</v>
      </c>
      <c r="J643" s="41">
        <v>13</v>
      </c>
      <c r="K643" s="41">
        <v>0</v>
      </c>
    </row>
    <row r="644" spans="1:11" x14ac:dyDescent="0.45">
      <c r="A644" s="41" t="s">
        <v>3465</v>
      </c>
      <c r="B644" s="45" t="s">
        <v>3470</v>
      </c>
      <c r="C644" s="45" t="s">
        <v>3471</v>
      </c>
      <c r="D644" s="45"/>
      <c r="E644" s="41" t="s">
        <v>6155</v>
      </c>
      <c r="F644" s="41" t="s">
        <v>7</v>
      </c>
      <c r="G644" s="41">
        <v>579</v>
      </c>
      <c r="I644" s="65" t="s">
        <v>2075</v>
      </c>
      <c r="J644" s="41">
        <v>262</v>
      </c>
      <c r="K644" s="41">
        <v>419.20000000000005</v>
      </c>
    </row>
    <row r="645" spans="1:11" x14ac:dyDescent="0.45">
      <c r="A645" s="41" t="s">
        <v>3465</v>
      </c>
      <c r="B645" s="45" t="s">
        <v>3472</v>
      </c>
      <c r="C645" s="45" t="s">
        <v>3473</v>
      </c>
      <c r="D645" s="45"/>
      <c r="E645" s="41" t="s">
        <v>6155</v>
      </c>
      <c r="F645" s="41" t="s">
        <v>7</v>
      </c>
      <c r="G645" s="41">
        <v>504</v>
      </c>
      <c r="I645" s="65" t="s">
        <v>2075</v>
      </c>
      <c r="J645" s="41">
        <v>284</v>
      </c>
      <c r="K645" s="41">
        <v>454.40000000000003</v>
      </c>
    </row>
    <row r="646" spans="1:11" x14ac:dyDescent="0.45">
      <c r="A646" s="41" t="s">
        <v>3465</v>
      </c>
      <c r="B646" s="45" t="s">
        <v>3474</v>
      </c>
      <c r="C646" s="45" t="s">
        <v>3475</v>
      </c>
      <c r="D646" s="45"/>
      <c r="E646" s="41" t="s">
        <v>6155</v>
      </c>
      <c r="F646" s="41" t="s">
        <v>7</v>
      </c>
      <c r="G646" s="41">
        <v>644</v>
      </c>
      <c r="I646" s="65" t="s">
        <v>2075</v>
      </c>
      <c r="J646" s="41">
        <v>298</v>
      </c>
      <c r="K646" s="41">
        <v>476.8</v>
      </c>
    </row>
    <row r="647" spans="1:11" x14ac:dyDescent="0.45">
      <c r="A647" s="41" t="s">
        <v>3465</v>
      </c>
      <c r="B647" s="45" t="s">
        <v>3476</v>
      </c>
      <c r="C647" s="45" t="s">
        <v>3477</v>
      </c>
      <c r="D647" s="45"/>
      <c r="E647" s="41" t="s">
        <v>6155</v>
      </c>
      <c r="F647" s="41" t="s">
        <v>7</v>
      </c>
      <c r="G647" s="41">
        <v>672</v>
      </c>
      <c r="I647" s="65" t="s">
        <v>2075</v>
      </c>
      <c r="J647" s="41">
        <v>360</v>
      </c>
      <c r="K647" s="41">
        <v>576</v>
      </c>
    </row>
    <row r="648" spans="1:11" x14ac:dyDescent="0.45">
      <c r="A648" s="41" t="s">
        <v>3465</v>
      </c>
      <c r="B648" s="45" t="s">
        <v>3478</v>
      </c>
      <c r="C648" s="45" t="s">
        <v>3479</v>
      </c>
      <c r="D648" s="45"/>
      <c r="E648" s="41" t="s">
        <v>2598</v>
      </c>
      <c r="F648" s="41" t="s">
        <v>7</v>
      </c>
      <c r="G648" s="41">
        <v>85</v>
      </c>
      <c r="I648" s="65" t="s">
        <v>2071</v>
      </c>
      <c r="J648" s="41">
        <v>44</v>
      </c>
      <c r="K648" s="41">
        <v>70.400000000000006</v>
      </c>
    </row>
    <row r="649" spans="1:11" x14ac:dyDescent="0.45">
      <c r="A649" s="41" t="s">
        <v>3465</v>
      </c>
      <c r="B649" s="45" t="s">
        <v>3480</v>
      </c>
      <c r="C649" s="45" t="s">
        <v>3481</v>
      </c>
      <c r="D649" s="45"/>
      <c r="E649" s="41" t="s">
        <v>2144</v>
      </c>
      <c r="F649" s="41" t="s">
        <v>7</v>
      </c>
      <c r="G649" s="41">
        <v>509</v>
      </c>
      <c r="I649" s="65" t="s">
        <v>2081</v>
      </c>
      <c r="J649" s="41">
        <v>224</v>
      </c>
      <c r="K649" s="41">
        <v>358.40000000000003</v>
      </c>
    </row>
    <row r="650" spans="1:11" x14ac:dyDescent="0.45">
      <c r="A650" s="41" t="s">
        <v>3465</v>
      </c>
      <c r="B650" s="45" t="s">
        <v>3482</v>
      </c>
      <c r="C650" s="45" t="s">
        <v>3483</v>
      </c>
      <c r="D650" s="45"/>
      <c r="E650" s="41" t="s">
        <v>2144</v>
      </c>
      <c r="F650" s="41" t="s">
        <v>7</v>
      </c>
      <c r="G650" s="41">
        <v>900</v>
      </c>
      <c r="I650" s="65" t="s">
        <v>2081</v>
      </c>
      <c r="J650" s="41">
        <v>456</v>
      </c>
      <c r="K650" s="41">
        <v>729.6</v>
      </c>
    </row>
    <row r="651" spans="1:11" x14ac:dyDescent="0.45">
      <c r="A651" s="41" t="s">
        <v>3465</v>
      </c>
      <c r="B651" s="45" t="s">
        <v>3484</v>
      </c>
      <c r="C651" s="45" t="s">
        <v>3485</v>
      </c>
      <c r="D651" s="45"/>
      <c r="E651" s="41" t="s">
        <v>2084</v>
      </c>
      <c r="F651" s="41" t="s">
        <v>7</v>
      </c>
      <c r="G651" s="41">
        <v>1090</v>
      </c>
      <c r="I651" s="65" t="s">
        <v>2085</v>
      </c>
      <c r="J651" s="41">
        <v>458</v>
      </c>
      <c r="K651" s="41">
        <v>732.80000000000007</v>
      </c>
    </row>
    <row r="652" spans="1:11" x14ac:dyDescent="0.45">
      <c r="A652" s="41" t="s">
        <v>3465</v>
      </c>
      <c r="B652" s="45" t="s">
        <v>3486</v>
      </c>
      <c r="C652" s="45" t="s">
        <v>3487</v>
      </c>
      <c r="D652" s="45"/>
      <c r="E652" s="41" t="s">
        <v>2084</v>
      </c>
      <c r="F652" s="41" t="s">
        <v>7</v>
      </c>
      <c r="G652" s="41">
        <v>42</v>
      </c>
      <c r="I652" s="65" t="s">
        <v>2085</v>
      </c>
      <c r="J652" s="41">
        <v>25</v>
      </c>
      <c r="K652" s="41">
        <v>40</v>
      </c>
    </row>
    <row r="653" spans="1:11" x14ac:dyDescent="0.45">
      <c r="A653" s="41" t="s">
        <v>3465</v>
      </c>
      <c r="B653" s="45" t="s">
        <v>3488</v>
      </c>
      <c r="C653" s="45" t="s">
        <v>3489</v>
      </c>
      <c r="D653" s="45"/>
      <c r="E653" s="41" t="s">
        <v>2084</v>
      </c>
      <c r="F653" s="41" t="s">
        <v>7</v>
      </c>
      <c r="G653" s="41">
        <v>742</v>
      </c>
      <c r="I653" s="65" t="s">
        <v>2085</v>
      </c>
      <c r="J653" s="41">
        <v>333</v>
      </c>
      <c r="K653" s="41">
        <v>532.80000000000007</v>
      </c>
    </row>
    <row r="654" spans="1:11" x14ac:dyDescent="0.45">
      <c r="A654" s="41" t="s">
        <v>3490</v>
      </c>
      <c r="B654" s="45" t="s">
        <v>3491</v>
      </c>
      <c r="C654" s="45" t="s">
        <v>3492</v>
      </c>
      <c r="D654" s="45"/>
      <c r="E654" s="41" t="s">
        <v>6154</v>
      </c>
      <c r="F654" s="41" t="s">
        <v>13</v>
      </c>
      <c r="G654" s="41">
        <v>113</v>
      </c>
      <c r="I654" s="65" t="s">
        <v>2075</v>
      </c>
      <c r="J654" s="41">
        <v>22</v>
      </c>
      <c r="K654" s="41">
        <v>35.200000000000003</v>
      </c>
    </row>
    <row r="655" spans="1:11" x14ac:dyDescent="0.45">
      <c r="A655" s="41" t="s">
        <v>3493</v>
      </c>
      <c r="B655" s="45" t="s">
        <v>3494</v>
      </c>
      <c r="C655" s="45" t="s">
        <v>3495</v>
      </c>
      <c r="D655" s="45"/>
      <c r="E655" s="41" t="s">
        <v>2070</v>
      </c>
      <c r="F655" s="41" t="s">
        <v>13</v>
      </c>
      <c r="G655" s="41">
        <v>61</v>
      </c>
      <c r="I655" s="65" t="s">
        <v>2071</v>
      </c>
      <c r="J655" s="41">
        <v>15</v>
      </c>
      <c r="K655" s="41">
        <v>0</v>
      </c>
    </row>
    <row r="656" spans="1:11" x14ac:dyDescent="0.45">
      <c r="A656" s="41" t="s">
        <v>3493</v>
      </c>
      <c r="B656" s="45" t="s">
        <v>3496</v>
      </c>
      <c r="C656" s="45" t="s">
        <v>3497</v>
      </c>
      <c r="D656" s="45"/>
      <c r="E656" s="41" t="s">
        <v>6155</v>
      </c>
      <c r="F656" s="41" t="s">
        <v>9</v>
      </c>
      <c r="G656" s="41">
        <v>399</v>
      </c>
      <c r="I656" s="65" t="s">
        <v>2075</v>
      </c>
      <c r="J656" s="41">
        <v>40</v>
      </c>
      <c r="K656" s="41">
        <v>64</v>
      </c>
    </row>
    <row r="657" spans="1:11" x14ac:dyDescent="0.45">
      <c r="A657" s="41" t="s">
        <v>3493</v>
      </c>
      <c r="B657" s="45" t="s">
        <v>3498</v>
      </c>
      <c r="C657" s="45" t="s">
        <v>3499</v>
      </c>
      <c r="D657" s="45"/>
      <c r="E657" s="41" t="s">
        <v>6155</v>
      </c>
      <c r="F657" s="41" t="s">
        <v>13</v>
      </c>
      <c r="G657" s="41">
        <v>457</v>
      </c>
      <c r="I657" s="65" t="s">
        <v>2075</v>
      </c>
      <c r="J657" s="41">
        <v>20</v>
      </c>
      <c r="K657" s="41">
        <v>32</v>
      </c>
    </row>
    <row r="658" spans="1:11" x14ac:dyDescent="0.45">
      <c r="A658" s="41" t="s">
        <v>3493</v>
      </c>
      <c r="B658" s="45" t="s">
        <v>3500</v>
      </c>
      <c r="C658" s="45" t="s">
        <v>3501</v>
      </c>
      <c r="D658" s="45"/>
      <c r="E658" s="41" t="s">
        <v>6155</v>
      </c>
      <c r="F658" s="41" t="s">
        <v>13</v>
      </c>
      <c r="G658" s="41">
        <v>526</v>
      </c>
      <c r="I658" s="65" t="s">
        <v>2075</v>
      </c>
      <c r="J658" s="41">
        <v>29</v>
      </c>
      <c r="K658" s="41">
        <v>46.400000000000006</v>
      </c>
    </row>
    <row r="659" spans="1:11" x14ac:dyDescent="0.45">
      <c r="A659" s="41" t="s">
        <v>3493</v>
      </c>
      <c r="B659" s="45" t="s">
        <v>3502</v>
      </c>
      <c r="C659" s="45" t="s">
        <v>3503</v>
      </c>
      <c r="D659" s="45"/>
      <c r="E659" s="41" t="s">
        <v>6155</v>
      </c>
      <c r="F659" s="41" t="s">
        <v>13</v>
      </c>
      <c r="G659" s="41">
        <v>384</v>
      </c>
      <c r="I659" s="65" t="s">
        <v>2075</v>
      </c>
      <c r="J659" s="41">
        <v>28</v>
      </c>
      <c r="K659" s="41">
        <v>44.800000000000004</v>
      </c>
    </row>
    <row r="660" spans="1:11" x14ac:dyDescent="0.45">
      <c r="A660" s="41" t="s">
        <v>3493</v>
      </c>
      <c r="B660" s="45" t="s">
        <v>3504</v>
      </c>
      <c r="C660" s="45" t="s">
        <v>3505</v>
      </c>
      <c r="D660" s="45"/>
      <c r="E660" s="41" t="s">
        <v>6155</v>
      </c>
      <c r="F660" s="41" t="s">
        <v>9</v>
      </c>
      <c r="G660" s="41">
        <v>440</v>
      </c>
      <c r="I660" s="65" t="s">
        <v>2075</v>
      </c>
      <c r="J660" s="41">
        <v>36</v>
      </c>
      <c r="K660" s="41">
        <v>57.6</v>
      </c>
    </row>
    <row r="661" spans="1:11" x14ac:dyDescent="0.45">
      <c r="A661" s="41" t="s">
        <v>3493</v>
      </c>
      <c r="B661" s="45" t="s">
        <v>3506</v>
      </c>
      <c r="C661" s="45" t="s">
        <v>3507</v>
      </c>
      <c r="D661" s="45"/>
      <c r="E661" s="41" t="s">
        <v>6155</v>
      </c>
      <c r="F661" s="41" t="s">
        <v>13</v>
      </c>
      <c r="G661" s="41">
        <v>572</v>
      </c>
      <c r="I661" s="65" t="s">
        <v>2075</v>
      </c>
      <c r="J661" s="41">
        <v>40</v>
      </c>
      <c r="K661" s="41">
        <v>64</v>
      </c>
    </row>
    <row r="662" spans="1:11" x14ac:dyDescent="0.45">
      <c r="A662" s="41" t="s">
        <v>3493</v>
      </c>
      <c r="B662" s="45" t="s">
        <v>3508</v>
      </c>
      <c r="C662" s="45" t="s">
        <v>3509</v>
      </c>
      <c r="D662" s="45"/>
      <c r="E662" s="41" t="s">
        <v>2144</v>
      </c>
      <c r="F662" s="41" t="s">
        <v>13</v>
      </c>
      <c r="G662" s="41">
        <v>874</v>
      </c>
      <c r="I662" s="65" t="s">
        <v>2081</v>
      </c>
      <c r="J662" s="41">
        <v>52</v>
      </c>
      <c r="K662" s="41">
        <v>83.2</v>
      </c>
    </row>
    <row r="663" spans="1:11" x14ac:dyDescent="0.45">
      <c r="A663" s="41" t="s">
        <v>3493</v>
      </c>
      <c r="B663" s="45" t="s">
        <v>3510</v>
      </c>
      <c r="C663" s="45" t="s">
        <v>3511</v>
      </c>
      <c r="D663" s="45"/>
      <c r="E663" s="41" t="s">
        <v>2144</v>
      </c>
      <c r="F663" s="41" t="s">
        <v>13</v>
      </c>
      <c r="G663" s="41">
        <v>924</v>
      </c>
      <c r="I663" s="65" t="s">
        <v>2081</v>
      </c>
      <c r="J663" s="41">
        <v>55</v>
      </c>
      <c r="K663" s="41">
        <v>88</v>
      </c>
    </row>
    <row r="664" spans="1:11" x14ac:dyDescent="0.45">
      <c r="A664" s="41" t="s">
        <v>3493</v>
      </c>
      <c r="B664" s="45" t="s">
        <v>3512</v>
      </c>
      <c r="C664" s="45" t="s">
        <v>3513</v>
      </c>
      <c r="D664" s="45"/>
      <c r="E664" s="41" t="s">
        <v>2084</v>
      </c>
      <c r="F664" s="41" t="s">
        <v>13</v>
      </c>
      <c r="G664" s="41">
        <v>2250</v>
      </c>
      <c r="I664" s="65" t="s">
        <v>2085</v>
      </c>
      <c r="J664" s="41">
        <v>152</v>
      </c>
      <c r="K664" s="41">
        <v>243.20000000000002</v>
      </c>
    </row>
    <row r="665" spans="1:11" x14ac:dyDescent="0.45">
      <c r="A665" s="41" t="s">
        <v>3514</v>
      </c>
      <c r="B665" s="45" t="s">
        <v>3515</v>
      </c>
      <c r="C665" s="45" t="s">
        <v>3516</v>
      </c>
      <c r="D665" s="45"/>
      <c r="E665" s="41" t="s">
        <v>2344</v>
      </c>
      <c r="F665" s="41" t="s">
        <v>9</v>
      </c>
      <c r="G665" s="41">
        <v>302</v>
      </c>
      <c r="I665" s="65" t="s">
        <v>2075</v>
      </c>
      <c r="J665" s="41">
        <v>4</v>
      </c>
      <c r="K665" s="41">
        <v>4.8000000000000007</v>
      </c>
    </row>
    <row r="666" spans="1:11" x14ac:dyDescent="0.45">
      <c r="A666" s="41" t="s">
        <v>3514</v>
      </c>
      <c r="B666" s="45" t="s">
        <v>3468</v>
      </c>
      <c r="C666" s="45" t="s">
        <v>3517</v>
      </c>
      <c r="D666" s="45"/>
      <c r="E666" s="41" t="s">
        <v>2359</v>
      </c>
      <c r="F666" s="41" t="s">
        <v>13</v>
      </c>
      <c r="G666" s="41">
        <v>531</v>
      </c>
      <c r="I666" s="65" t="s">
        <v>2284</v>
      </c>
      <c r="J666" s="41">
        <v>83</v>
      </c>
      <c r="K666" s="41">
        <v>126.4</v>
      </c>
    </row>
    <row r="667" spans="1:11" x14ac:dyDescent="0.45">
      <c r="A667" s="41" t="s">
        <v>3514</v>
      </c>
      <c r="B667" s="45" t="s">
        <v>3518</v>
      </c>
      <c r="C667" s="45" t="s">
        <v>3519</v>
      </c>
      <c r="D667" s="45"/>
      <c r="E667" s="41" t="s">
        <v>3327</v>
      </c>
      <c r="F667" s="41" t="s">
        <v>13</v>
      </c>
      <c r="G667" s="41">
        <v>231</v>
      </c>
      <c r="I667" s="65" t="s">
        <v>2284</v>
      </c>
      <c r="J667" s="41">
        <v>2</v>
      </c>
      <c r="K667" s="41">
        <v>3.2</v>
      </c>
    </row>
    <row r="668" spans="1:11" x14ac:dyDescent="0.45">
      <c r="A668" s="41" t="s">
        <v>3520</v>
      </c>
      <c r="B668" s="45" t="s">
        <v>3521</v>
      </c>
      <c r="C668" s="45" t="s">
        <v>3522</v>
      </c>
      <c r="D668" s="45"/>
      <c r="E668" s="41" t="s">
        <v>2215</v>
      </c>
      <c r="F668" s="41" t="s">
        <v>9</v>
      </c>
      <c r="G668" s="41">
        <v>369</v>
      </c>
      <c r="I668" s="65" t="s">
        <v>2071</v>
      </c>
      <c r="J668" s="41">
        <v>26</v>
      </c>
      <c r="K668" s="41">
        <v>41.6</v>
      </c>
    </row>
    <row r="669" spans="1:11" x14ac:dyDescent="0.45">
      <c r="A669" s="41" t="s">
        <v>3520</v>
      </c>
      <c r="B669" s="45" t="s">
        <v>3523</v>
      </c>
      <c r="C669" s="45" t="s">
        <v>3524</v>
      </c>
      <c r="D669" s="45"/>
      <c r="E669" s="41" t="s">
        <v>2182</v>
      </c>
      <c r="F669" s="41" t="s">
        <v>9</v>
      </c>
      <c r="G669" s="41">
        <v>371</v>
      </c>
      <c r="I669" s="65" t="s">
        <v>2075</v>
      </c>
      <c r="J669" s="41">
        <v>32</v>
      </c>
      <c r="K669" s="41">
        <v>51.2</v>
      </c>
    </row>
    <row r="670" spans="1:11" x14ac:dyDescent="0.45">
      <c r="A670" s="41" t="s">
        <v>3520</v>
      </c>
      <c r="B670" s="45" t="s">
        <v>3525</v>
      </c>
      <c r="C670" s="45" t="s">
        <v>3526</v>
      </c>
      <c r="D670" s="45"/>
      <c r="E670" s="41" t="s">
        <v>2144</v>
      </c>
      <c r="F670" s="41" t="s">
        <v>13</v>
      </c>
      <c r="G670" s="41">
        <v>388</v>
      </c>
      <c r="I670" s="65" t="s">
        <v>2081</v>
      </c>
      <c r="J670" s="41">
        <v>39</v>
      </c>
      <c r="K670" s="41">
        <v>62.400000000000006</v>
      </c>
    </row>
    <row r="671" spans="1:11" x14ac:dyDescent="0.45">
      <c r="A671" s="41" t="s">
        <v>3520</v>
      </c>
      <c r="B671" s="45" t="s">
        <v>3527</v>
      </c>
      <c r="C671" s="45" t="s">
        <v>3528</v>
      </c>
      <c r="D671" s="45"/>
      <c r="E671" s="41" t="s">
        <v>2084</v>
      </c>
      <c r="F671" s="41" t="s">
        <v>13</v>
      </c>
      <c r="G671" s="41">
        <v>437</v>
      </c>
      <c r="I671" s="65" t="s">
        <v>2085</v>
      </c>
      <c r="J671" s="41">
        <v>41</v>
      </c>
      <c r="K671" s="41">
        <v>62.400000000000006</v>
      </c>
    </row>
    <row r="672" spans="1:11" x14ac:dyDescent="0.45">
      <c r="A672" s="41" t="s">
        <v>3529</v>
      </c>
      <c r="B672" s="45" t="s">
        <v>3530</v>
      </c>
      <c r="C672" s="45" t="s">
        <v>3531</v>
      </c>
      <c r="D672" s="45"/>
      <c r="E672" s="41" t="s">
        <v>6155</v>
      </c>
      <c r="F672" s="41" t="s">
        <v>13</v>
      </c>
      <c r="G672" s="41">
        <v>397</v>
      </c>
      <c r="I672" s="65" t="s">
        <v>2075</v>
      </c>
      <c r="J672" s="41">
        <v>29</v>
      </c>
      <c r="K672" s="41">
        <v>46.400000000000006</v>
      </c>
    </row>
    <row r="673" spans="1:11" x14ac:dyDescent="0.45">
      <c r="A673" s="41" t="s">
        <v>3529</v>
      </c>
      <c r="B673" s="45" t="s">
        <v>3532</v>
      </c>
      <c r="C673" s="45" t="s">
        <v>3533</v>
      </c>
      <c r="D673" s="45"/>
      <c r="E673" s="41" t="s">
        <v>6155</v>
      </c>
      <c r="F673" s="41" t="s">
        <v>13</v>
      </c>
      <c r="G673" s="41">
        <v>402</v>
      </c>
      <c r="I673" s="65" t="s">
        <v>2075</v>
      </c>
      <c r="J673" s="41">
        <v>42</v>
      </c>
      <c r="K673" s="41">
        <v>67.2</v>
      </c>
    </row>
    <row r="674" spans="1:11" x14ac:dyDescent="0.45">
      <c r="A674" s="41" t="s">
        <v>3529</v>
      </c>
      <c r="B674" s="45" t="s">
        <v>3534</v>
      </c>
      <c r="C674" s="45" t="s">
        <v>3535</v>
      </c>
      <c r="D674" s="45"/>
      <c r="E674" s="41" t="s">
        <v>2144</v>
      </c>
      <c r="F674" s="41" t="s">
        <v>9</v>
      </c>
      <c r="G674" s="41">
        <v>334</v>
      </c>
      <c r="I674" s="65" t="s">
        <v>2081</v>
      </c>
      <c r="J674" s="41">
        <v>49</v>
      </c>
      <c r="K674" s="41">
        <v>78.400000000000006</v>
      </c>
    </row>
    <row r="675" spans="1:11" x14ac:dyDescent="0.45">
      <c r="A675" s="41" t="s">
        <v>3529</v>
      </c>
      <c r="B675" s="45" t="s">
        <v>3536</v>
      </c>
      <c r="C675" s="45" t="s">
        <v>3537</v>
      </c>
      <c r="D675" s="45"/>
      <c r="E675" s="41" t="s">
        <v>2376</v>
      </c>
      <c r="F675" s="41" t="s">
        <v>9</v>
      </c>
      <c r="G675" s="41">
        <v>395</v>
      </c>
      <c r="I675" s="65" t="s">
        <v>2075</v>
      </c>
      <c r="J675" s="41">
        <v>67</v>
      </c>
      <c r="K675" s="41">
        <v>88</v>
      </c>
    </row>
    <row r="676" spans="1:11" x14ac:dyDescent="0.45">
      <c r="A676" s="41" t="s">
        <v>3529</v>
      </c>
      <c r="B676" s="45" t="s">
        <v>3538</v>
      </c>
      <c r="C676" s="45" t="s">
        <v>3539</v>
      </c>
      <c r="D676" s="45"/>
      <c r="E676" s="41" t="s">
        <v>2144</v>
      </c>
      <c r="F676" s="41" t="s">
        <v>13</v>
      </c>
      <c r="G676" s="41">
        <v>335</v>
      </c>
      <c r="I676" s="65" t="s">
        <v>2081</v>
      </c>
      <c r="J676" s="41">
        <v>30</v>
      </c>
      <c r="K676" s="41">
        <v>48</v>
      </c>
    </row>
    <row r="677" spans="1:11" x14ac:dyDescent="0.45">
      <c r="A677" s="41" t="s">
        <v>3529</v>
      </c>
      <c r="B677" s="45" t="s">
        <v>3540</v>
      </c>
      <c r="C677" s="45" t="s">
        <v>3541</v>
      </c>
      <c r="D677" s="45"/>
      <c r="E677" s="41" t="s">
        <v>2084</v>
      </c>
      <c r="F677" s="41" t="s">
        <v>13</v>
      </c>
      <c r="G677" s="41">
        <v>898</v>
      </c>
      <c r="I677" s="65" t="s">
        <v>2085</v>
      </c>
      <c r="J677" s="41">
        <v>78</v>
      </c>
      <c r="K677" s="41">
        <v>124.80000000000001</v>
      </c>
    </row>
    <row r="678" spans="1:11" x14ac:dyDescent="0.45">
      <c r="A678" s="41" t="s">
        <v>3542</v>
      </c>
      <c r="B678" s="45" t="s">
        <v>3543</v>
      </c>
      <c r="C678" s="45" t="s">
        <v>3544</v>
      </c>
      <c r="D678" s="45"/>
      <c r="E678" s="41" t="s">
        <v>2070</v>
      </c>
      <c r="F678" s="41" t="s">
        <v>13</v>
      </c>
      <c r="G678" s="41">
        <v>81</v>
      </c>
      <c r="I678" s="65" t="s">
        <v>2071</v>
      </c>
      <c r="J678" s="41">
        <v>51</v>
      </c>
      <c r="K678" s="41">
        <v>0</v>
      </c>
    </row>
    <row r="679" spans="1:11" x14ac:dyDescent="0.45">
      <c r="A679" s="41" t="s">
        <v>3542</v>
      </c>
      <c r="B679" s="45" t="s">
        <v>3545</v>
      </c>
      <c r="C679" s="45" t="s">
        <v>3546</v>
      </c>
      <c r="D679" s="45"/>
      <c r="E679" s="41" t="s">
        <v>2089</v>
      </c>
      <c r="F679" s="41" t="s">
        <v>7</v>
      </c>
      <c r="G679" s="41">
        <v>462</v>
      </c>
      <c r="I679" s="65" t="s">
        <v>2075</v>
      </c>
      <c r="J679" s="41">
        <v>247</v>
      </c>
      <c r="K679" s="41">
        <v>380.8</v>
      </c>
    </row>
    <row r="680" spans="1:11" x14ac:dyDescent="0.45">
      <c r="A680" s="41" t="s">
        <v>3542</v>
      </c>
      <c r="B680" s="45" t="s">
        <v>3547</v>
      </c>
      <c r="C680" s="45" t="s">
        <v>3548</v>
      </c>
      <c r="D680" s="45"/>
      <c r="E680" s="41" t="s">
        <v>6159</v>
      </c>
      <c r="F680" s="41" t="s">
        <v>7</v>
      </c>
      <c r="G680" s="41">
        <v>857</v>
      </c>
      <c r="I680" s="65" t="s">
        <v>2284</v>
      </c>
      <c r="J680" s="41">
        <v>636</v>
      </c>
      <c r="K680" s="41">
        <v>1017.6</v>
      </c>
    </row>
    <row r="681" spans="1:11" x14ac:dyDescent="0.45">
      <c r="A681" s="41" t="s">
        <v>3542</v>
      </c>
      <c r="B681" s="45" t="s">
        <v>3549</v>
      </c>
      <c r="C681" s="45" t="s">
        <v>3550</v>
      </c>
      <c r="D681" s="45"/>
      <c r="E681" s="41" t="s">
        <v>2089</v>
      </c>
      <c r="F681" s="41" t="s">
        <v>7</v>
      </c>
      <c r="G681" s="41">
        <v>443</v>
      </c>
      <c r="I681" s="65" t="s">
        <v>2075</v>
      </c>
      <c r="J681" s="41">
        <v>331</v>
      </c>
      <c r="K681" s="41">
        <v>508.8</v>
      </c>
    </row>
    <row r="682" spans="1:11" x14ac:dyDescent="0.45">
      <c r="A682" s="41" t="s">
        <v>3542</v>
      </c>
      <c r="B682" s="45" t="s">
        <v>3551</v>
      </c>
      <c r="C682" s="45" t="s">
        <v>3552</v>
      </c>
      <c r="D682" s="45"/>
      <c r="E682" s="41" t="s">
        <v>2089</v>
      </c>
      <c r="F682" s="41" t="s">
        <v>7</v>
      </c>
      <c r="G682" s="41">
        <v>462</v>
      </c>
      <c r="I682" s="65" t="s">
        <v>2075</v>
      </c>
      <c r="J682" s="41">
        <v>364</v>
      </c>
      <c r="K682" s="41">
        <v>544</v>
      </c>
    </row>
    <row r="683" spans="1:11" x14ac:dyDescent="0.45">
      <c r="A683" s="41" t="s">
        <v>3542</v>
      </c>
      <c r="B683" s="45" t="s">
        <v>3553</v>
      </c>
      <c r="C683" s="45" t="s">
        <v>3554</v>
      </c>
      <c r="D683" s="45"/>
      <c r="E683" s="41" t="s">
        <v>2359</v>
      </c>
      <c r="F683" s="41" t="s">
        <v>7</v>
      </c>
      <c r="G683" s="41">
        <v>463</v>
      </c>
      <c r="I683" s="65" t="s">
        <v>2284</v>
      </c>
      <c r="J683" s="41">
        <v>221</v>
      </c>
      <c r="K683" s="41">
        <v>337.6</v>
      </c>
    </row>
    <row r="684" spans="1:11" x14ac:dyDescent="0.45">
      <c r="A684" s="41" t="s">
        <v>3542</v>
      </c>
      <c r="B684" s="45" t="s">
        <v>3555</v>
      </c>
      <c r="C684" s="45" t="s">
        <v>3556</v>
      </c>
      <c r="D684" s="45"/>
      <c r="E684" s="41" t="s">
        <v>2089</v>
      </c>
      <c r="F684" s="41" t="s">
        <v>7</v>
      </c>
      <c r="G684" s="41">
        <v>473</v>
      </c>
      <c r="I684" s="65" t="s">
        <v>2075</v>
      </c>
      <c r="J684" s="41">
        <v>347</v>
      </c>
      <c r="K684" s="41">
        <v>532.80000000000007</v>
      </c>
    </row>
    <row r="685" spans="1:11" x14ac:dyDescent="0.45">
      <c r="A685" s="41" t="s">
        <v>3542</v>
      </c>
      <c r="B685" s="45" t="s">
        <v>3557</v>
      </c>
      <c r="C685" s="45" t="s">
        <v>3558</v>
      </c>
      <c r="D685" s="45"/>
      <c r="E685" s="41" t="s">
        <v>6153</v>
      </c>
      <c r="F685" s="41" t="s">
        <v>7</v>
      </c>
      <c r="G685" s="41">
        <v>220</v>
      </c>
      <c r="I685" s="65" t="s">
        <v>2075</v>
      </c>
      <c r="J685" s="41">
        <v>169</v>
      </c>
      <c r="K685" s="41">
        <v>270.40000000000003</v>
      </c>
    </row>
    <row r="686" spans="1:11" x14ac:dyDescent="0.45">
      <c r="A686" s="41" t="s">
        <v>3542</v>
      </c>
      <c r="B686" s="45" t="s">
        <v>3559</v>
      </c>
      <c r="C686" s="45" t="s">
        <v>3560</v>
      </c>
      <c r="D686" s="45"/>
      <c r="E686" s="41" t="s">
        <v>2089</v>
      </c>
      <c r="F686" s="41" t="s">
        <v>7</v>
      </c>
      <c r="G686" s="41">
        <v>473</v>
      </c>
      <c r="I686" s="65" t="s">
        <v>2075</v>
      </c>
      <c r="J686" s="41">
        <v>247</v>
      </c>
      <c r="K686" s="41">
        <v>361.6</v>
      </c>
    </row>
    <row r="687" spans="1:11" x14ac:dyDescent="0.45">
      <c r="A687" s="41" t="s">
        <v>3542</v>
      </c>
      <c r="B687" s="45" t="s">
        <v>3561</v>
      </c>
      <c r="C687" s="45" t="s">
        <v>3562</v>
      </c>
      <c r="D687" s="45"/>
      <c r="E687" s="41" t="s">
        <v>2089</v>
      </c>
      <c r="F687" s="41" t="s">
        <v>7</v>
      </c>
      <c r="G687" s="41">
        <v>460</v>
      </c>
      <c r="I687" s="65" t="s">
        <v>2075</v>
      </c>
      <c r="J687" s="41">
        <v>246</v>
      </c>
      <c r="K687" s="41">
        <v>374.40000000000003</v>
      </c>
    </row>
    <row r="688" spans="1:11" x14ac:dyDescent="0.45">
      <c r="A688" s="41" t="s">
        <v>3542</v>
      </c>
      <c r="B688" s="45" t="s">
        <v>3563</v>
      </c>
      <c r="C688" s="45" t="s">
        <v>3564</v>
      </c>
      <c r="D688" s="45"/>
      <c r="E688" s="41" t="s">
        <v>2089</v>
      </c>
      <c r="F688" s="41" t="s">
        <v>7</v>
      </c>
      <c r="G688" s="41">
        <v>448</v>
      </c>
      <c r="I688" s="65" t="s">
        <v>2075</v>
      </c>
      <c r="J688" s="41">
        <v>239</v>
      </c>
      <c r="K688" s="41">
        <v>364.8</v>
      </c>
    </row>
    <row r="689" spans="1:11" x14ac:dyDescent="0.45">
      <c r="A689" s="41" t="s">
        <v>3542</v>
      </c>
      <c r="B689" s="45" t="s">
        <v>3565</v>
      </c>
      <c r="C689" s="45" t="s">
        <v>3566</v>
      </c>
      <c r="D689" s="45"/>
      <c r="E689" s="41" t="s">
        <v>2089</v>
      </c>
      <c r="F689" s="41" t="s">
        <v>7</v>
      </c>
      <c r="G689" s="41">
        <v>453</v>
      </c>
      <c r="I689" s="65" t="s">
        <v>2075</v>
      </c>
      <c r="J689" s="41">
        <v>303</v>
      </c>
      <c r="K689" s="41">
        <v>467.20000000000005</v>
      </c>
    </row>
    <row r="690" spans="1:11" x14ac:dyDescent="0.45">
      <c r="A690" s="41" t="s">
        <v>3542</v>
      </c>
      <c r="B690" s="45" t="s">
        <v>3567</v>
      </c>
      <c r="C690" s="45" t="s">
        <v>3568</v>
      </c>
      <c r="D690" s="45"/>
      <c r="E690" s="41" t="s">
        <v>2089</v>
      </c>
      <c r="F690" s="41" t="s">
        <v>7</v>
      </c>
      <c r="G690" s="41">
        <v>236</v>
      </c>
      <c r="I690" s="65" t="s">
        <v>2075</v>
      </c>
      <c r="J690" s="41">
        <v>156</v>
      </c>
      <c r="K690" s="41">
        <v>228.8</v>
      </c>
    </row>
    <row r="691" spans="1:11" x14ac:dyDescent="0.45">
      <c r="A691" s="41" t="s">
        <v>3542</v>
      </c>
      <c r="B691" s="45" t="s">
        <v>3569</v>
      </c>
      <c r="C691" s="45" t="s">
        <v>3570</v>
      </c>
      <c r="D691" s="45"/>
      <c r="E691" s="41" t="s">
        <v>2089</v>
      </c>
      <c r="F691" s="41" t="s">
        <v>7</v>
      </c>
      <c r="G691" s="41">
        <v>477</v>
      </c>
      <c r="I691" s="65" t="s">
        <v>2075</v>
      </c>
      <c r="J691" s="41">
        <v>346</v>
      </c>
      <c r="K691" s="41">
        <v>518.4</v>
      </c>
    </row>
    <row r="692" spans="1:11" x14ac:dyDescent="0.45">
      <c r="A692" s="41" t="s">
        <v>3542</v>
      </c>
      <c r="B692" s="45" t="s">
        <v>3571</v>
      </c>
      <c r="C692" s="45" t="s">
        <v>3572</v>
      </c>
      <c r="D692" s="45"/>
      <c r="E692" s="41" t="s">
        <v>2089</v>
      </c>
      <c r="F692" s="41" t="s">
        <v>7</v>
      </c>
      <c r="G692" s="41">
        <v>467</v>
      </c>
      <c r="I692" s="65" t="s">
        <v>2075</v>
      </c>
      <c r="J692" s="41">
        <v>366</v>
      </c>
      <c r="K692" s="41">
        <v>544</v>
      </c>
    </row>
    <row r="693" spans="1:11" x14ac:dyDescent="0.45">
      <c r="A693" s="41" t="s">
        <v>3542</v>
      </c>
      <c r="B693" s="45" t="s">
        <v>3573</v>
      </c>
      <c r="C693" s="45" t="s">
        <v>3574</v>
      </c>
      <c r="D693" s="45"/>
      <c r="E693" s="41" t="s">
        <v>3327</v>
      </c>
      <c r="F693" s="41" t="s">
        <v>7</v>
      </c>
      <c r="G693" s="41">
        <v>23</v>
      </c>
      <c r="I693" s="65" t="s">
        <v>2284</v>
      </c>
      <c r="J693" s="41">
        <v>19</v>
      </c>
      <c r="K693" s="41">
        <v>30.400000000000002</v>
      </c>
    </row>
    <row r="694" spans="1:11" x14ac:dyDescent="0.45">
      <c r="A694" s="41" t="s">
        <v>3542</v>
      </c>
      <c r="B694" s="45" t="s">
        <v>3575</v>
      </c>
      <c r="C694" s="45" t="s">
        <v>3576</v>
      </c>
      <c r="D694" s="45"/>
      <c r="E694" s="41" t="s">
        <v>2359</v>
      </c>
      <c r="F694" s="41" t="s">
        <v>7</v>
      </c>
      <c r="G694" s="41">
        <v>470</v>
      </c>
      <c r="I694" s="65" t="s">
        <v>2284</v>
      </c>
      <c r="J694" s="41">
        <v>318</v>
      </c>
      <c r="K694" s="41">
        <v>476.8</v>
      </c>
    </row>
    <row r="695" spans="1:11" x14ac:dyDescent="0.45">
      <c r="A695" s="41" t="s">
        <v>3542</v>
      </c>
      <c r="B695" s="45" t="s">
        <v>3577</v>
      </c>
      <c r="C695" s="45" t="s">
        <v>3578</v>
      </c>
      <c r="D695" s="45"/>
      <c r="E695" s="41" t="s">
        <v>2080</v>
      </c>
      <c r="F695" s="41" t="s">
        <v>7</v>
      </c>
      <c r="G695" s="41">
        <v>548</v>
      </c>
      <c r="I695" s="65" t="s">
        <v>2081</v>
      </c>
      <c r="J695" s="41">
        <v>348</v>
      </c>
      <c r="K695" s="41">
        <v>556.80000000000007</v>
      </c>
    </row>
    <row r="696" spans="1:11" x14ac:dyDescent="0.45">
      <c r="A696" s="41" t="s">
        <v>3542</v>
      </c>
      <c r="B696" s="45" t="s">
        <v>3579</v>
      </c>
      <c r="C696" s="45" t="s">
        <v>3580</v>
      </c>
      <c r="D696" s="45"/>
      <c r="E696" s="41" t="s">
        <v>2080</v>
      </c>
      <c r="F696" s="41" t="s">
        <v>7</v>
      </c>
      <c r="G696" s="41">
        <v>689</v>
      </c>
      <c r="I696" s="65" t="s">
        <v>2081</v>
      </c>
      <c r="J696" s="41">
        <v>345</v>
      </c>
      <c r="K696" s="41">
        <v>552</v>
      </c>
    </row>
    <row r="697" spans="1:11" x14ac:dyDescent="0.45">
      <c r="A697" s="41" t="s">
        <v>3542</v>
      </c>
      <c r="B697" s="45" t="s">
        <v>3581</v>
      </c>
      <c r="C697" s="45" t="s">
        <v>3582</v>
      </c>
      <c r="D697" s="45"/>
      <c r="E697" s="41" t="s">
        <v>2250</v>
      </c>
      <c r="F697" s="41" t="s">
        <v>7</v>
      </c>
      <c r="G697" s="41">
        <v>37</v>
      </c>
      <c r="I697" s="65" t="s">
        <v>2085</v>
      </c>
      <c r="J697" s="41">
        <v>34</v>
      </c>
      <c r="K697" s="41">
        <v>54.400000000000006</v>
      </c>
    </row>
    <row r="698" spans="1:11" x14ac:dyDescent="0.45">
      <c r="A698" s="41" t="s">
        <v>3542</v>
      </c>
      <c r="B698" s="45" t="s">
        <v>3583</v>
      </c>
      <c r="C698" s="45" t="s">
        <v>3584</v>
      </c>
      <c r="D698" s="45"/>
      <c r="E698" s="41" t="s">
        <v>2080</v>
      </c>
      <c r="F698" s="41" t="s">
        <v>7</v>
      </c>
      <c r="G698" s="41">
        <v>648</v>
      </c>
      <c r="I698" s="65" t="s">
        <v>2081</v>
      </c>
      <c r="J698" s="41">
        <v>496</v>
      </c>
      <c r="K698" s="41">
        <v>793.6</v>
      </c>
    </row>
    <row r="699" spans="1:11" x14ac:dyDescent="0.45">
      <c r="A699" s="41" t="s">
        <v>3542</v>
      </c>
      <c r="B699" s="45" t="s">
        <v>3585</v>
      </c>
      <c r="C699" s="45" t="s">
        <v>3586</v>
      </c>
      <c r="D699" s="45"/>
      <c r="E699" s="41" t="s">
        <v>2080</v>
      </c>
      <c r="F699" s="41" t="s">
        <v>7</v>
      </c>
      <c r="G699" s="41">
        <v>643</v>
      </c>
      <c r="I699" s="65" t="s">
        <v>2081</v>
      </c>
      <c r="J699" s="41">
        <v>422</v>
      </c>
      <c r="K699" s="41">
        <v>675.2</v>
      </c>
    </row>
    <row r="700" spans="1:11" x14ac:dyDescent="0.45">
      <c r="A700" s="41" t="s">
        <v>3542</v>
      </c>
      <c r="B700" s="45" t="s">
        <v>3587</v>
      </c>
      <c r="C700" s="45" t="s">
        <v>3588</v>
      </c>
      <c r="D700" s="45"/>
      <c r="E700" s="41" t="s">
        <v>2080</v>
      </c>
      <c r="F700" s="41" t="s">
        <v>7</v>
      </c>
      <c r="G700" s="41">
        <v>662</v>
      </c>
      <c r="I700" s="65" t="s">
        <v>2081</v>
      </c>
      <c r="J700" s="41">
        <v>399</v>
      </c>
      <c r="K700" s="41">
        <v>638.40000000000009</v>
      </c>
    </row>
    <row r="701" spans="1:11" x14ac:dyDescent="0.45">
      <c r="A701" s="41" t="s">
        <v>3542</v>
      </c>
      <c r="B701" s="45" t="s">
        <v>3589</v>
      </c>
      <c r="C701" s="45" t="s">
        <v>3590</v>
      </c>
      <c r="D701" s="45"/>
      <c r="E701" s="41" t="s">
        <v>2080</v>
      </c>
      <c r="F701" s="41" t="s">
        <v>7</v>
      </c>
      <c r="G701" s="41">
        <v>651</v>
      </c>
      <c r="I701" s="65" t="s">
        <v>2081</v>
      </c>
      <c r="J701" s="41">
        <v>469</v>
      </c>
      <c r="K701" s="41">
        <v>750.40000000000009</v>
      </c>
    </row>
    <row r="702" spans="1:11" x14ac:dyDescent="0.45">
      <c r="A702" s="41" t="s">
        <v>3542</v>
      </c>
      <c r="B702" s="45" t="s">
        <v>3591</v>
      </c>
      <c r="C702" s="45" t="s">
        <v>3592</v>
      </c>
      <c r="D702" s="45"/>
      <c r="E702" s="41" t="s">
        <v>2084</v>
      </c>
      <c r="F702" s="41" t="s">
        <v>7</v>
      </c>
      <c r="G702" s="41">
        <v>2976</v>
      </c>
      <c r="I702" s="65" t="s">
        <v>2085</v>
      </c>
      <c r="J702" s="41">
        <v>1735</v>
      </c>
      <c r="K702" s="41">
        <v>2756.8</v>
      </c>
    </row>
    <row r="703" spans="1:11" x14ac:dyDescent="0.45">
      <c r="A703" s="41" t="s">
        <v>3542</v>
      </c>
      <c r="B703" s="45" t="s">
        <v>3593</v>
      </c>
      <c r="C703" s="45" t="s">
        <v>3594</v>
      </c>
      <c r="D703" s="45"/>
      <c r="E703" s="41" t="s">
        <v>2084</v>
      </c>
      <c r="F703" s="41" t="s">
        <v>7</v>
      </c>
      <c r="G703" s="41">
        <v>109</v>
      </c>
      <c r="I703" s="65" t="s">
        <v>2085</v>
      </c>
      <c r="J703" s="41">
        <v>92</v>
      </c>
      <c r="K703" s="41">
        <v>147.20000000000002</v>
      </c>
    </row>
    <row r="704" spans="1:11" x14ac:dyDescent="0.45">
      <c r="A704" s="41" t="s">
        <v>3542</v>
      </c>
      <c r="B704" s="45" t="s">
        <v>3595</v>
      </c>
      <c r="C704" s="45" t="s">
        <v>3596</v>
      </c>
      <c r="D704" s="45"/>
      <c r="E704" s="41" t="s">
        <v>6174</v>
      </c>
      <c r="F704" s="41" t="s">
        <v>7</v>
      </c>
      <c r="G704" s="41">
        <v>51</v>
      </c>
      <c r="I704" s="65" t="s">
        <v>2284</v>
      </c>
      <c r="J704" s="41">
        <v>32</v>
      </c>
      <c r="K704" s="41">
        <v>48</v>
      </c>
    </row>
    <row r="705" spans="1:11" x14ac:dyDescent="0.45">
      <c r="A705" s="41" t="s">
        <v>3597</v>
      </c>
      <c r="B705" s="45" t="s">
        <v>3598</v>
      </c>
      <c r="C705" s="45" t="s">
        <v>3599</v>
      </c>
      <c r="D705" s="45"/>
      <c r="E705" s="41" t="s">
        <v>2347</v>
      </c>
      <c r="F705" s="41" t="s">
        <v>9</v>
      </c>
      <c r="G705" s="41">
        <v>337</v>
      </c>
      <c r="I705" s="65" t="s">
        <v>2071</v>
      </c>
      <c r="J705" s="41">
        <v>120</v>
      </c>
      <c r="K705" s="41">
        <v>163.20000000000002</v>
      </c>
    </row>
    <row r="706" spans="1:11" x14ac:dyDescent="0.45">
      <c r="A706" s="41" t="s">
        <v>3597</v>
      </c>
      <c r="B706" s="45" t="s">
        <v>3600</v>
      </c>
      <c r="C706" s="45" t="s">
        <v>3601</v>
      </c>
      <c r="D706" s="45"/>
      <c r="E706" s="41" t="s">
        <v>3357</v>
      </c>
      <c r="F706" s="41" t="s">
        <v>9</v>
      </c>
      <c r="G706" s="41">
        <v>298</v>
      </c>
      <c r="I706" s="65" t="s">
        <v>2075</v>
      </c>
      <c r="J706" s="41">
        <v>105</v>
      </c>
      <c r="K706" s="41">
        <v>168</v>
      </c>
    </row>
    <row r="707" spans="1:11" x14ac:dyDescent="0.45">
      <c r="A707" s="41" t="s">
        <v>3597</v>
      </c>
      <c r="B707" s="45" t="s">
        <v>3602</v>
      </c>
      <c r="C707" s="45" t="s">
        <v>3603</v>
      </c>
      <c r="D707" s="45"/>
      <c r="E707" s="41" t="s">
        <v>2244</v>
      </c>
      <c r="F707" s="41" t="s">
        <v>7</v>
      </c>
      <c r="G707" s="41">
        <v>329</v>
      </c>
      <c r="I707" s="65" t="s">
        <v>2075</v>
      </c>
      <c r="J707" s="41">
        <v>111</v>
      </c>
      <c r="K707" s="41">
        <v>177.60000000000002</v>
      </c>
    </row>
    <row r="708" spans="1:11" x14ac:dyDescent="0.45">
      <c r="A708" s="41" t="s">
        <v>3597</v>
      </c>
      <c r="B708" s="45" t="s">
        <v>3604</v>
      </c>
      <c r="C708" s="45" t="s">
        <v>3605</v>
      </c>
      <c r="D708" s="45"/>
      <c r="E708" s="41" t="s">
        <v>2144</v>
      </c>
      <c r="F708" s="41" t="s">
        <v>13</v>
      </c>
      <c r="G708" s="41">
        <v>583</v>
      </c>
      <c r="I708" s="65" t="s">
        <v>2081</v>
      </c>
      <c r="J708" s="41">
        <v>204</v>
      </c>
      <c r="K708" s="41">
        <v>326.40000000000003</v>
      </c>
    </row>
    <row r="709" spans="1:11" x14ac:dyDescent="0.45">
      <c r="A709" s="41" t="s">
        <v>3597</v>
      </c>
      <c r="B709" s="45" t="s">
        <v>3606</v>
      </c>
      <c r="C709" s="45" t="s">
        <v>3607</v>
      </c>
      <c r="D709" s="45"/>
      <c r="E709" s="41" t="s">
        <v>2084</v>
      </c>
      <c r="F709" s="41" t="s">
        <v>13</v>
      </c>
      <c r="G709" s="41">
        <v>831</v>
      </c>
      <c r="I709" s="65" t="s">
        <v>2085</v>
      </c>
      <c r="J709" s="41">
        <v>214</v>
      </c>
      <c r="K709" s="41">
        <v>342.40000000000003</v>
      </c>
    </row>
    <row r="710" spans="1:11" x14ac:dyDescent="0.45">
      <c r="A710" s="41" t="s">
        <v>3608</v>
      </c>
      <c r="B710" s="45" t="s">
        <v>3609</v>
      </c>
      <c r="C710" s="45" t="s">
        <v>3610</v>
      </c>
      <c r="D710" s="45"/>
      <c r="E710" s="41" t="s">
        <v>2215</v>
      </c>
      <c r="F710" s="41" t="s">
        <v>9</v>
      </c>
      <c r="G710" s="41">
        <v>375</v>
      </c>
      <c r="I710" s="65" t="s">
        <v>2071</v>
      </c>
      <c r="J710" s="41">
        <v>101</v>
      </c>
      <c r="K710" s="41">
        <v>140.80000000000001</v>
      </c>
    </row>
    <row r="711" spans="1:11" x14ac:dyDescent="0.45">
      <c r="A711" s="41" t="s">
        <v>3608</v>
      </c>
      <c r="B711" s="45" t="s">
        <v>3611</v>
      </c>
      <c r="C711" s="45" t="s">
        <v>3612</v>
      </c>
      <c r="D711" s="45"/>
      <c r="E711" s="41" t="s">
        <v>2182</v>
      </c>
      <c r="F711" s="41" t="s">
        <v>9</v>
      </c>
      <c r="G711" s="41">
        <v>343</v>
      </c>
      <c r="I711" s="65" t="s">
        <v>2075</v>
      </c>
      <c r="J711" s="41">
        <v>71</v>
      </c>
      <c r="K711" s="41">
        <v>113.60000000000001</v>
      </c>
    </row>
    <row r="712" spans="1:11" x14ac:dyDescent="0.45">
      <c r="A712" s="41" t="s">
        <v>3608</v>
      </c>
      <c r="B712" s="45" t="s">
        <v>3613</v>
      </c>
      <c r="C712" s="45" t="s">
        <v>3614</v>
      </c>
      <c r="D712" s="45"/>
      <c r="E712" s="41" t="s">
        <v>2144</v>
      </c>
      <c r="F712" s="41" t="s">
        <v>13</v>
      </c>
      <c r="G712" s="41">
        <v>383</v>
      </c>
      <c r="I712" s="65" t="s">
        <v>2081</v>
      </c>
      <c r="J712" s="41">
        <v>82</v>
      </c>
      <c r="K712" s="41">
        <v>131.20000000000002</v>
      </c>
    </row>
    <row r="713" spans="1:11" x14ac:dyDescent="0.45">
      <c r="A713" s="41" t="s">
        <v>3608</v>
      </c>
      <c r="B713" s="45" t="s">
        <v>3615</v>
      </c>
      <c r="C713" s="45" t="s">
        <v>3616</v>
      </c>
      <c r="D713" s="45"/>
      <c r="E713" s="41" t="s">
        <v>2084</v>
      </c>
      <c r="F713" s="41" t="s">
        <v>13</v>
      </c>
      <c r="G713" s="41">
        <v>468</v>
      </c>
      <c r="I713" s="65" t="s">
        <v>2085</v>
      </c>
      <c r="J713" s="41">
        <v>78</v>
      </c>
      <c r="K713" s="41">
        <v>124.80000000000001</v>
      </c>
    </row>
    <row r="714" spans="1:11" x14ac:dyDescent="0.45">
      <c r="A714" s="65" t="s">
        <v>3608</v>
      </c>
      <c r="B714" s="45" t="s">
        <v>6220</v>
      </c>
      <c r="C714" s="45" t="s">
        <v>6221</v>
      </c>
      <c r="F714" s="41" t="s">
        <v>13</v>
      </c>
      <c r="G714" s="41">
        <v>3</v>
      </c>
      <c r="H714" s="65"/>
      <c r="I714" s="65" t="s">
        <v>6224</v>
      </c>
      <c r="J714" s="41">
        <v>2</v>
      </c>
    </row>
    <row r="715" spans="1:11" x14ac:dyDescent="0.45">
      <c r="A715" s="41" t="s">
        <v>3617</v>
      </c>
      <c r="B715" s="45" t="s">
        <v>3618</v>
      </c>
      <c r="C715" s="45" t="s">
        <v>3619</v>
      </c>
      <c r="D715" s="45"/>
      <c r="E715" s="41" t="s">
        <v>2376</v>
      </c>
      <c r="F715" s="41" t="s">
        <v>7</v>
      </c>
      <c r="G715" s="41">
        <v>448</v>
      </c>
      <c r="I715" s="65" t="s">
        <v>2075</v>
      </c>
      <c r="J715" s="41">
        <v>348</v>
      </c>
      <c r="K715" s="41">
        <v>537.6</v>
      </c>
    </row>
    <row r="716" spans="1:11" x14ac:dyDescent="0.45">
      <c r="A716" s="41" t="s">
        <v>3617</v>
      </c>
      <c r="B716" s="45" t="s">
        <v>3620</v>
      </c>
      <c r="C716" s="45" t="s">
        <v>3621</v>
      </c>
      <c r="D716" s="45"/>
      <c r="E716" s="41" t="s">
        <v>6155</v>
      </c>
      <c r="F716" s="41" t="s">
        <v>7</v>
      </c>
      <c r="G716" s="41">
        <v>232</v>
      </c>
      <c r="I716" s="65" t="s">
        <v>2075</v>
      </c>
      <c r="J716" s="41">
        <v>116</v>
      </c>
      <c r="K716" s="41">
        <v>185.60000000000002</v>
      </c>
    </row>
    <row r="717" spans="1:11" x14ac:dyDescent="0.45">
      <c r="A717" s="41" t="s">
        <v>3617</v>
      </c>
      <c r="B717" s="45" t="s">
        <v>3622</v>
      </c>
      <c r="C717" s="45" t="s">
        <v>3623</v>
      </c>
      <c r="D717" s="45"/>
      <c r="E717" s="41" t="s">
        <v>2376</v>
      </c>
      <c r="F717" s="41" t="s">
        <v>7</v>
      </c>
      <c r="G717" s="41">
        <v>463</v>
      </c>
      <c r="I717" s="65" t="s">
        <v>2075</v>
      </c>
      <c r="J717" s="41">
        <v>322</v>
      </c>
      <c r="K717" s="41">
        <v>508.8</v>
      </c>
    </row>
    <row r="718" spans="1:11" x14ac:dyDescent="0.45">
      <c r="A718" s="41" t="s">
        <v>3617</v>
      </c>
      <c r="B718" s="45" t="s">
        <v>3624</v>
      </c>
      <c r="C718" s="45" t="s">
        <v>3625</v>
      </c>
      <c r="D718" s="45"/>
      <c r="E718" s="41" t="s">
        <v>6155</v>
      </c>
      <c r="F718" s="41" t="s">
        <v>7</v>
      </c>
      <c r="G718" s="41">
        <v>330</v>
      </c>
      <c r="I718" s="65" t="s">
        <v>2075</v>
      </c>
      <c r="J718" s="41">
        <v>247</v>
      </c>
      <c r="K718" s="41">
        <v>395.20000000000005</v>
      </c>
    </row>
    <row r="719" spans="1:11" x14ac:dyDescent="0.45">
      <c r="A719" s="41" t="s">
        <v>3617</v>
      </c>
      <c r="B719" s="45" t="s">
        <v>3626</v>
      </c>
      <c r="C719" s="45" t="s">
        <v>3627</v>
      </c>
      <c r="D719" s="45"/>
      <c r="E719" s="41" t="s">
        <v>2376</v>
      </c>
      <c r="F719" s="41" t="s">
        <v>7</v>
      </c>
      <c r="G719" s="41">
        <v>375</v>
      </c>
      <c r="I719" s="65" t="s">
        <v>2075</v>
      </c>
      <c r="J719" s="41">
        <v>230</v>
      </c>
      <c r="K719" s="41">
        <v>328</v>
      </c>
    </row>
    <row r="720" spans="1:11" x14ac:dyDescent="0.45">
      <c r="A720" s="41" t="s">
        <v>3617</v>
      </c>
      <c r="B720" s="45" t="s">
        <v>3628</v>
      </c>
      <c r="C720" s="45" t="s">
        <v>3629</v>
      </c>
      <c r="D720" s="45"/>
      <c r="E720" s="41" t="s">
        <v>6155</v>
      </c>
      <c r="F720" s="41" t="s">
        <v>7</v>
      </c>
      <c r="G720" s="41">
        <v>622</v>
      </c>
      <c r="I720" s="65" t="s">
        <v>2075</v>
      </c>
      <c r="J720" s="41">
        <v>489</v>
      </c>
      <c r="K720" s="41">
        <v>782.40000000000009</v>
      </c>
    </row>
    <row r="721" spans="1:11" x14ac:dyDescent="0.45">
      <c r="A721" s="41" t="s">
        <v>3617</v>
      </c>
      <c r="B721" s="45" t="s">
        <v>3630</v>
      </c>
      <c r="C721" s="45" t="s">
        <v>3631</v>
      </c>
      <c r="D721" s="45"/>
      <c r="E721" s="41" t="s">
        <v>2376</v>
      </c>
      <c r="F721" s="41" t="s">
        <v>7</v>
      </c>
      <c r="G721" s="41">
        <v>564</v>
      </c>
      <c r="I721" s="65" t="s">
        <v>2075</v>
      </c>
      <c r="J721" s="41">
        <v>438</v>
      </c>
      <c r="K721" s="41">
        <v>689.6</v>
      </c>
    </row>
    <row r="722" spans="1:11" x14ac:dyDescent="0.45">
      <c r="A722" s="41" t="s">
        <v>3617</v>
      </c>
      <c r="B722" s="45" t="s">
        <v>3632</v>
      </c>
      <c r="C722" s="45" t="s">
        <v>3633</v>
      </c>
      <c r="D722" s="45"/>
      <c r="E722" s="41" t="s">
        <v>2376</v>
      </c>
      <c r="F722" s="41" t="s">
        <v>7</v>
      </c>
      <c r="G722" s="41">
        <v>635</v>
      </c>
      <c r="I722" s="65" t="s">
        <v>2075</v>
      </c>
      <c r="J722" s="41">
        <v>504</v>
      </c>
      <c r="K722" s="41">
        <v>758.40000000000009</v>
      </c>
    </row>
    <row r="723" spans="1:11" x14ac:dyDescent="0.45">
      <c r="A723" s="41" t="s">
        <v>3617</v>
      </c>
      <c r="B723" s="45" t="s">
        <v>3634</v>
      </c>
      <c r="C723" s="45" t="s">
        <v>3635</v>
      </c>
      <c r="D723" s="45"/>
      <c r="E723" s="41" t="s">
        <v>2605</v>
      </c>
      <c r="F723" s="41" t="s">
        <v>7</v>
      </c>
      <c r="G723" s="41">
        <v>480</v>
      </c>
      <c r="I723" s="65" t="s">
        <v>2075</v>
      </c>
      <c r="J723" s="41">
        <v>333</v>
      </c>
      <c r="K723" s="41">
        <v>532.80000000000007</v>
      </c>
    </row>
    <row r="724" spans="1:11" x14ac:dyDescent="0.45">
      <c r="A724" s="41" t="s">
        <v>3617</v>
      </c>
      <c r="B724" s="45" t="s">
        <v>3636</v>
      </c>
      <c r="C724" s="45" t="s">
        <v>3637</v>
      </c>
      <c r="D724" s="45"/>
      <c r="E724" s="41" t="s">
        <v>2376</v>
      </c>
      <c r="F724" s="41" t="s">
        <v>7</v>
      </c>
      <c r="G724" s="41">
        <v>494</v>
      </c>
      <c r="I724" s="65" t="s">
        <v>2075</v>
      </c>
      <c r="J724" s="41">
        <v>326</v>
      </c>
      <c r="K724" s="41">
        <v>499.20000000000005</v>
      </c>
    </row>
    <row r="725" spans="1:11" x14ac:dyDescent="0.45">
      <c r="A725" s="41" t="s">
        <v>3617</v>
      </c>
      <c r="B725" s="45" t="s">
        <v>3638</v>
      </c>
      <c r="C725" s="45" t="s">
        <v>3639</v>
      </c>
      <c r="D725" s="45"/>
      <c r="E725" s="41" t="s">
        <v>6155</v>
      </c>
      <c r="F725" s="41" t="s">
        <v>7</v>
      </c>
      <c r="G725" s="41">
        <v>683</v>
      </c>
      <c r="I725" s="65" t="s">
        <v>2075</v>
      </c>
      <c r="J725" s="41">
        <v>502</v>
      </c>
      <c r="K725" s="41">
        <v>803.2</v>
      </c>
    </row>
    <row r="726" spans="1:11" x14ac:dyDescent="0.45">
      <c r="A726" s="41" t="s">
        <v>3617</v>
      </c>
      <c r="B726" s="45" t="s">
        <v>3640</v>
      </c>
      <c r="C726" s="45" t="s">
        <v>3641</v>
      </c>
      <c r="D726" s="45"/>
      <c r="E726" s="41" t="s">
        <v>6155</v>
      </c>
      <c r="F726" s="41" t="s">
        <v>7</v>
      </c>
      <c r="G726" s="41">
        <v>206</v>
      </c>
      <c r="I726" s="65" t="s">
        <v>2075</v>
      </c>
      <c r="J726" s="41">
        <v>120</v>
      </c>
      <c r="K726" s="41">
        <v>192</v>
      </c>
    </row>
    <row r="727" spans="1:11" x14ac:dyDescent="0.45">
      <c r="A727" s="41" t="s">
        <v>3617</v>
      </c>
      <c r="B727" s="45" t="s">
        <v>3642</v>
      </c>
      <c r="C727" s="45" t="s">
        <v>3643</v>
      </c>
      <c r="D727" s="45"/>
      <c r="E727" s="41" t="s">
        <v>6155</v>
      </c>
      <c r="F727" s="41" t="s">
        <v>7</v>
      </c>
      <c r="G727" s="41">
        <v>151</v>
      </c>
      <c r="I727" s="65" t="s">
        <v>2075</v>
      </c>
      <c r="J727" s="41">
        <v>62</v>
      </c>
      <c r="K727" s="41">
        <v>99.2</v>
      </c>
    </row>
    <row r="728" spans="1:11" x14ac:dyDescent="0.45">
      <c r="A728" s="41" t="s">
        <v>3617</v>
      </c>
      <c r="B728" s="45" t="s">
        <v>3644</v>
      </c>
      <c r="C728" s="45" t="s">
        <v>3645</v>
      </c>
      <c r="D728" s="45"/>
      <c r="E728" s="41" t="s">
        <v>2605</v>
      </c>
      <c r="F728" s="41" t="s">
        <v>7</v>
      </c>
      <c r="G728" s="41">
        <v>33</v>
      </c>
      <c r="I728" s="65" t="s">
        <v>2075</v>
      </c>
      <c r="J728" s="41">
        <v>29</v>
      </c>
      <c r="K728" s="41">
        <v>46.400000000000006</v>
      </c>
    </row>
    <row r="729" spans="1:11" x14ac:dyDescent="0.45">
      <c r="A729" s="41" t="s">
        <v>3617</v>
      </c>
      <c r="B729" s="45" t="s">
        <v>3646</v>
      </c>
      <c r="C729" s="45" t="s">
        <v>3647</v>
      </c>
      <c r="D729" s="45"/>
      <c r="E729" s="41" t="s">
        <v>6155</v>
      </c>
      <c r="F729" s="41" t="s">
        <v>7</v>
      </c>
      <c r="G729" s="41">
        <v>273</v>
      </c>
      <c r="I729" s="65" t="s">
        <v>2075</v>
      </c>
      <c r="J729" s="41">
        <v>150</v>
      </c>
      <c r="K729" s="41">
        <v>240</v>
      </c>
    </row>
    <row r="730" spans="1:11" x14ac:dyDescent="0.45">
      <c r="A730" s="41" t="s">
        <v>3617</v>
      </c>
      <c r="B730" s="45" t="s">
        <v>3648</v>
      </c>
      <c r="C730" s="45" t="s">
        <v>3649</v>
      </c>
      <c r="D730" s="45"/>
      <c r="E730" s="41" t="s">
        <v>2376</v>
      </c>
      <c r="F730" s="41" t="s">
        <v>7</v>
      </c>
      <c r="G730" s="41">
        <v>308</v>
      </c>
      <c r="I730" s="65" t="s">
        <v>2075</v>
      </c>
      <c r="J730" s="41">
        <v>134</v>
      </c>
      <c r="K730" s="41">
        <v>211.20000000000002</v>
      </c>
    </row>
    <row r="731" spans="1:11" x14ac:dyDescent="0.45">
      <c r="A731" s="41" t="s">
        <v>3617</v>
      </c>
      <c r="B731" s="45" t="s">
        <v>3650</v>
      </c>
      <c r="C731" s="45" t="s">
        <v>3651</v>
      </c>
      <c r="D731" s="45"/>
      <c r="E731" s="41" t="s">
        <v>2376</v>
      </c>
      <c r="F731" s="41" t="s">
        <v>7</v>
      </c>
      <c r="G731" s="41">
        <v>434</v>
      </c>
      <c r="I731" s="65" t="s">
        <v>2075</v>
      </c>
      <c r="J731" s="41">
        <v>217</v>
      </c>
      <c r="K731" s="41">
        <v>328</v>
      </c>
    </row>
    <row r="732" spans="1:11" x14ac:dyDescent="0.45">
      <c r="A732" s="41" t="s">
        <v>3617</v>
      </c>
      <c r="B732" s="45" t="s">
        <v>3652</v>
      </c>
      <c r="C732" s="45" t="s">
        <v>3653</v>
      </c>
      <c r="D732" s="45"/>
      <c r="E732" s="41" t="s">
        <v>2605</v>
      </c>
      <c r="F732" s="41" t="s">
        <v>7</v>
      </c>
      <c r="G732" s="41">
        <v>425</v>
      </c>
      <c r="I732" s="65" t="s">
        <v>2075</v>
      </c>
      <c r="J732" s="41">
        <v>324</v>
      </c>
      <c r="K732" s="41">
        <v>518.4</v>
      </c>
    </row>
    <row r="733" spans="1:11" x14ac:dyDescent="0.45">
      <c r="A733" s="41" t="s">
        <v>3617</v>
      </c>
      <c r="B733" s="45" t="s">
        <v>3654</v>
      </c>
      <c r="C733" s="45" t="s">
        <v>3655</v>
      </c>
      <c r="D733" s="45"/>
      <c r="E733" s="41" t="s">
        <v>2144</v>
      </c>
      <c r="F733" s="41" t="s">
        <v>7</v>
      </c>
      <c r="G733" s="41">
        <v>1305</v>
      </c>
      <c r="I733" s="65" t="s">
        <v>2081</v>
      </c>
      <c r="J733" s="41">
        <v>916</v>
      </c>
      <c r="K733" s="41">
        <v>1465.6000000000001</v>
      </c>
    </row>
    <row r="734" spans="1:11" x14ac:dyDescent="0.45">
      <c r="A734" s="41" t="s">
        <v>3617</v>
      </c>
      <c r="B734" s="45" t="s">
        <v>3656</v>
      </c>
      <c r="C734" s="45" t="s">
        <v>3657</v>
      </c>
      <c r="D734" s="45"/>
      <c r="E734" s="41" t="s">
        <v>2144</v>
      </c>
      <c r="F734" s="41" t="s">
        <v>7</v>
      </c>
      <c r="G734" s="41">
        <v>1323</v>
      </c>
      <c r="I734" s="65" t="s">
        <v>2081</v>
      </c>
      <c r="J734" s="41">
        <v>880</v>
      </c>
      <c r="K734" s="41">
        <v>1408</v>
      </c>
    </row>
    <row r="735" spans="1:11" x14ac:dyDescent="0.45">
      <c r="A735" s="41" t="s">
        <v>3617</v>
      </c>
      <c r="B735" s="45" t="s">
        <v>3658</v>
      </c>
      <c r="C735" s="45" t="s">
        <v>3659</v>
      </c>
      <c r="D735" s="45"/>
      <c r="E735" s="41" t="s">
        <v>2144</v>
      </c>
      <c r="F735" s="41" t="s">
        <v>7</v>
      </c>
      <c r="G735" s="41">
        <v>588</v>
      </c>
      <c r="I735" s="65" t="s">
        <v>2081</v>
      </c>
      <c r="J735" s="41">
        <v>273</v>
      </c>
      <c r="K735" s="41">
        <v>436.8</v>
      </c>
    </row>
    <row r="736" spans="1:11" x14ac:dyDescent="0.45">
      <c r="A736" s="41" t="s">
        <v>3617</v>
      </c>
      <c r="B736" s="45" t="s">
        <v>3660</v>
      </c>
      <c r="C736" s="45" t="s">
        <v>3661</v>
      </c>
      <c r="D736" s="45"/>
      <c r="E736" s="41" t="s">
        <v>2084</v>
      </c>
      <c r="F736" s="41" t="s">
        <v>7</v>
      </c>
      <c r="G736" s="41">
        <v>1642</v>
      </c>
      <c r="I736" s="65" t="s">
        <v>2085</v>
      </c>
      <c r="J736" s="41">
        <v>1023</v>
      </c>
      <c r="K736" s="41">
        <v>1636.8000000000002</v>
      </c>
    </row>
    <row r="737" spans="1:11" x14ac:dyDescent="0.45">
      <c r="A737" s="41" t="s">
        <v>3617</v>
      </c>
      <c r="B737" s="45" t="s">
        <v>3662</v>
      </c>
      <c r="C737" s="45" t="s">
        <v>3663</v>
      </c>
      <c r="D737" s="45"/>
      <c r="E737" s="41" t="s">
        <v>2084</v>
      </c>
      <c r="F737" s="41" t="s">
        <v>7</v>
      </c>
      <c r="G737" s="41">
        <v>2000</v>
      </c>
      <c r="I737" s="65" t="s">
        <v>2085</v>
      </c>
      <c r="J737" s="41">
        <v>1270</v>
      </c>
      <c r="K737" s="41">
        <v>2032</v>
      </c>
    </row>
    <row r="738" spans="1:11" x14ac:dyDescent="0.45">
      <c r="A738" s="41" t="s">
        <v>3617</v>
      </c>
      <c r="B738" s="45" t="s">
        <v>3664</v>
      </c>
      <c r="C738" s="45" t="s">
        <v>3665</v>
      </c>
      <c r="D738" s="45"/>
      <c r="E738" s="41" t="s">
        <v>2387</v>
      </c>
      <c r="F738" s="41" t="s">
        <v>7</v>
      </c>
      <c r="G738" s="41">
        <v>95</v>
      </c>
      <c r="I738" s="65" t="s">
        <v>2228</v>
      </c>
      <c r="J738" s="41">
        <v>75</v>
      </c>
      <c r="K738" s="41">
        <v>120</v>
      </c>
    </row>
    <row r="739" spans="1:11" x14ac:dyDescent="0.45">
      <c r="A739" s="41" t="s">
        <v>3617</v>
      </c>
      <c r="B739" s="45" t="s">
        <v>3666</v>
      </c>
      <c r="C739" s="45" t="s">
        <v>3667</v>
      </c>
      <c r="D739" s="45"/>
      <c r="E739" s="41" t="s">
        <v>6201</v>
      </c>
      <c r="F739" s="41" t="s">
        <v>7</v>
      </c>
      <c r="G739" s="41">
        <v>1450</v>
      </c>
      <c r="I739" s="65" t="s">
        <v>2228</v>
      </c>
      <c r="J739" s="41">
        <v>913</v>
      </c>
      <c r="K739" s="41">
        <v>1372.8000000000002</v>
      </c>
    </row>
    <row r="740" spans="1:11" x14ac:dyDescent="0.45">
      <c r="A740" s="41" t="s">
        <v>3668</v>
      </c>
      <c r="B740" s="45" t="s">
        <v>3669</v>
      </c>
      <c r="C740" s="45" t="s">
        <v>3670</v>
      </c>
      <c r="D740" s="45"/>
      <c r="E740" s="41" t="s">
        <v>2070</v>
      </c>
      <c r="F740" s="41" t="s">
        <v>13</v>
      </c>
      <c r="G740" s="41">
        <v>30</v>
      </c>
      <c r="I740" s="65" t="s">
        <v>2071</v>
      </c>
      <c r="J740" s="41">
        <v>4</v>
      </c>
      <c r="K740" s="41">
        <v>0</v>
      </c>
    </row>
    <row r="741" spans="1:11" x14ac:dyDescent="0.45">
      <c r="A741" s="41" t="s">
        <v>3668</v>
      </c>
      <c r="B741" s="45" t="s">
        <v>3671</v>
      </c>
      <c r="C741" s="45" t="s">
        <v>3672</v>
      </c>
      <c r="D741" s="45"/>
      <c r="E741" s="41" t="s">
        <v>6153</v>
      </c>
      <c r="F741" s="41" t="s">
        <v>9</v>
      </c>
      <c r="G741" s="41">
        <v>452</v>
      </c>
      <c r="I741" s="65" t="s">
        <v>2075</v>
      </c>
      <c r="J741" s="41">
        <v>61</v>
      </c>
      <c r="K741" s="41">
        <v>97.600000000000009</v>
      </c>
    </row>
    <row r="742" spans="1:11" x14ac:dyDescent="0.45">
      <c r="A742" s="41" t="s">
        <v>3668</v>
      </c>
      <c r="B742" s="45" t="s">
        <v>3673</v>
      </c>
      <c r="C742" s="45" t="s">
        <v>3674</v>
      </c>
      <c r="D742" s="45"/>
      <c r="E742" s="41" t="s">
        <v>6153</v>
      </c>
      <c r="F742" s="41" t="s">
        <v>13</v>
      </c>
      <c r="G742" s="41">
        <v>392</v>
      </c>
      <c r="I742" s="65" t="s">
        <v>2075</v>
      </c>
      <c r="J742" s="41">
        <v>18</v>
      </c>
      <c r="K742" s="41">
        <v>28.8</v>
      </c>
    </row>
    <row r="743" spans="1:11" x14ac:dyDescent="0.45">
      <c r="A743" s="41" t="s">
        <v>3668</v>
      </c>
      <c r="B743" s="45" t="s">
        <v>3675</v>
      </c>
      <c r="C743" s="45" t="s">
        <v>3676</v>
      </c>
      <c r="D743" s="45"/>
      <c r="E743" s="41" t="s">
        <v>2080</v>
      </c>
      <c r="F743" s="41" t="s">
        <v>13</v>
      </c>
      <c r="G743" s="41">
        <v>697</v>
      </c>
      <c r="I743" s="65" t="s">
        <v>2081</v>
      </c>
      <c r="J743" s="41">
        <v>60</v>
      </c>
      <c r="K743" s="41">
        <v>96</v>
      </c>
    </row>
    <row r="744" spans="1:11" x14ac:dyDescent="0.45">
      <c r="A744" s="41" t="s">
        <v>3668</v>
      </c>
      <c r="B744" s="45" t="s">
        <v>3677</v>
      </c>
      <c r="C744" s="45" t="s">
        <v>3678</v>
      </c>
      <c r="D744" s="45"/>
      <c r="E744" s="41" t="s">
        <v>2084</v>
      </c>
      <c r="F744" s="41" t="s">
        <v>13</v>
      </c>
      <c r="G744" s="41">
        <v>601</v>
      </c>
      <c r="I744" s="65" t="s">
        <v>2085</v>
      </c>
      <c r="J744" s="41">
        <v>66</v>
      </c>
      <c r="K744" s="41">
        <v>105.60000000000001</v>
      </c>
    </row>
    <row r="745" spans="1:11" x14ac:dyDescent="0.45">
      <c r="A745" s="41" t="s">
        <v>3679</v>
      </c>
      <c r="B745" s="45" t="s">
        <v>3680</v>
      </c>
      <c r="C745" s="45" t="s">
        <v>3681</v>
      </c>
      <c r="D745" s="45"/>
      <c r="E745" s="41" t="s">
        <v>6159</v>
      </c>
      <c r="F745" s="41" t="s">
        <v>7</v>
      </c>
      <c r="G745" s="41">
        <v>888</v>
      </c>
      <c r="I745" s="65" t="s">
        <v>2284</v>
      </c>
      <c r="J745" s="41">
        <v>473</v>
      </c>
      <c r="K745" s="41">
        <v>756.80000000000007</v>
      </c>
    </row>
    <row r="746" spans="1:11" x14ac:dyDescent="0.45">
      <c r="A746" s="41" t="s">
        <v>3679</v>
      </c>
      <c r="B746" s="45" t="s">
        <v>3682</v>
      </c>
      <c r="C746" s="45" t="s">
        <v>3683</v>
      </c>
      <c r="D746" s="45"/>
      <c r="E746" s="41" t="s">
        <v>6159</v>
      </c>
      <c r="F746" s="41" t="s">
        <v>7</v>
      </c>
      <c r="G746" s="41">
        <v>904</v>
      </c>
      <c r="I746" s="65" t="s">
        <v>2284</v>
      </c>
      <c r="J746" s="41">
        <v>511</v>
      </c>
      <c r="K746" s="41">
        <v>817.6</v>
      </c>
    </row>
    <row r="747" spans="1:11" x14ac:dyDescent="0.45">
      <c r="A747" s="41" t="s">
        <v>3679</v>
      </c>
      <c r="B747" s="45" t="s">
        <v>3684</v>
      </c>
      <c r="C747" s="45" t="s">
        <v>3685</v>
      </c>
      <c r="D747" s="45"/>
      <c r="E747" s="41" t="s">
        <v>6159</v>
      </c>
      <c r="F747" s="41" t="s">
        <v>7</v>
      </c>
      <c r="G747" s="41">
        <v>555</v>
      </c>
      <c r="I747" s="65" t="s">
        <v>2284</v>
      </c>
      <c r="J747" s="41">
        <v>262</v>
      </c>
      <c r="K747" s="41">
        <v>419.20000000000005</v>
      </c>
    </row>
    <row r="748" spans="1:11" x14ac:dyDescent="0.45">
      <c r="A748" s="41" t="s">
        <v>3679</v>
      </c>
      <c r="B748" s="45" t="s">
        <v>3686</v>
      </c>
      <c r="C748" s="45" t="s">
        <v>3687</v>
      </c>
      <c r="D748" s="45"/>
      <c r="E748" s="41" t="s">
        <v>6159</v>
      </c>
      <c r="F748" s="41" t="s">
        <v>7</v>
      </c>
      <c r="G748" s="41">
        <v>801</v>
      </c>
      <c r="I748" s="65" t="s">
        <v>2284</v>
      </c>
      <c r="J748" s="41">
        <v>362</v>
      </c>
      <c r="K748" s="41">
        <v>579.20000000000005</v>
      </c>
    </row>
    <row r="749" spans="1:11" x14ac:dyDescent="0.45">
      <c r="A749" s="41" t="s">
        <v>3679</v>
      </c>
      <c r="B749" s="45" t="s">
        <v>3688</v>
      </c>
      <c r="C749" s="45" t="s">
        <v>3689</v>
      </c>
      <c r="D749" s="45"/>
      <c r="E749" s="41" t="s">
        <v>2070</v>
      </c>
      <c r="F749" s="41" t="s">
        <v>13</v>
      </c>
      <c r="G749" s="41">
        <v>245</v>
      </c>
      <c r="I749" s="65" t="s">
        <v>2071</v>
      </c>
      <c r="J749" s="41">
        <v>99</v>
      </c>
      <c r="K749" s="41">
        <v>0</v>
      </c>
    </row>
    <row r="750" spans="1:11" x14ac:dyDescent="0.45">
      <c r="A750" s="41" t="s">
        <v>3679</v>
      </c>
      <c r="B750" s="45" t="s">
        <v>3690</v>
      </c>
      <c r="C750" s="45" t="s">
        <v>3691</v>
      </c>
      <c r="D750" s="45"/>
      <c r="E750" s="41" t="s">
        <v>6159</v>
      </c>
      <c r="F750" s="41" t="s">
        <v>7</v>
      </c>
      <c r="G750" s="41">
        <v>982</v>
      </c>
      <c r="I750" s="65" t="s">
        <v>2284</v>
      </c>
      <c r="J750" s="41">
        <v>651</v>
      </c>
      <c r="K750" s="41">
        <v>1041.6000000000001</v>
      </c>
    </row>
    <row r="751" spans="1:11" x14ac:dyDescent="0.45">
      <c r="A751" s="41" t="s">
        <v>3679</v>
      </c>
      <c r="B751" s="45" t="s">
        <v>3692</v>
      </c>
      <c r="C751" s="45" t="s">
        <v>3693</v>
      </c>
      <c r="D751" s="45"/>
      <c r="E751" s="41" t="s">
        <v>2084</v>
      </c>
      <c r="F751" s="41" t="s">
        <v>13</v>
      </c>
      <c r="G751" s="41">
        <v>1715</v>
      </c>
      <c r="I751" s="65" t="s">
        <v>2085</v>
      </c>
      <c r="J751" s="41">
        <v>900</v>
      </c>
      <c r="K751" s="41">
        <v>1414.4</v>
      </c>
    </row>
    <row r="752" spans="1:11" x14ac:dyDescent="0.45">
      <c r="A752" s="41" t="s">
        <v>3694</v>
      </c>
      <c r="B752" s="45" t="s">
        <v>3695</v>
      </c>
      <c r="C752" s="45" t="s">
        <v>3696</v>
      </c>
      <c r="D752" s="45"/>
      <c r="E752" s="41" t="s">
        <v>2070</v>
      </c>
      <c r="F752" s="41" t="s">
        <v>13</v>
      </c>
      <c r="G752" s="41">
        <v>94</v>
      </c>
      <c r="I752" s="65" t="s">
        <v>2071</v>
      </c>
      <c r="J752" s="41">
        <v>24</v>
      </c>
      <c r="K752" s="41">
        <v>0</v>
      </c>
    </row>
    <row r="753" spans="1:11" x14ac:dyDescent="0.45">
      <c r="A753" s="41" t="s">
        <v>3694</v>
      </c>
      <c r="B753" s="45" t="s">
        <v>3697</v>
      </c>
      <c r="C753" s="45" t="s">
        <v>3698</v>
      </c>
      <c r="D753" s="45"/>
      <c r="E753" s="41" t="s">
        <v>6152</v>
      </c>
      <c r="F753" s="41" t="s">
        <v>9</v>
      </c>
      <c r="G753" s="41">
        <v>663</v>
      </c>
      <c r="I753" s="65" t="s">
        <v>2071</v>
      </c>
      <c r="J753" s="41">
        <v>129</v>
      </c>
      <c r="K753" s="41">
        <v>206.4</v>
      </c>
    </row>
    <row r="754" spans="1:11" x14ac:dyDescent="0.45">
      <c r="A754" s="41" t="s">
        <v>3694</v>
      </c>
      <c r="B754" s="45" t="s">
        <v>3699</v>
      </c>
      <c r="C754" s="45" t="s">
        <v>3700</v>
      </c>
      <c r="D754" s="45"/>
      <c r="E754" s="41" t="s">
        <v>2182</v>
      </c>
      <c r="F754" s="41" t="s">
        <v>13</v>
      </c>
      <c r="G754" s="41">
        <v>752</v>
      </c>
      <c r="I754" s="65" t="s">
        <v>2075</v>
      </c>
      <c r="J754" s="41">
        <v>137</v>
      </c>
      <c r="K754" s="41">
        <v>219.20000000000002</v>
      </c>
    </row>
    <row r="755" spans="1:11" x14ac:dyDescent="0.45">
      <c r="A755" s="41" t="s">
        <v>3694</v>
      </c>
      <c r="B755" s="45" t="s">
        <v>3701</v>
      </c>
      <c r="C755" s="45" t="s">
        <v>3702</v>
      </c>
      <c r="D755" s="45"/>
      <c r="E755" s="41" t="s">
        <v>2144</v>
      </c>
      <c r="F755" s="41" t="s">
        <v>13</v>
      </c>
      <c r="G755" s="41">
        <v>803</v>
      </c>
      <c r="I755" s="65" t="s">
        <v>2081</v>
      </c>
      <c r="J755" s="41">
        <v>138</v>
      </c>
      <c r="K755" s="41">
        <v>220.8</v>
      </c>
    </row>
    <row r="756" spans="1:11" x14ac:dyDescent="0.45">
      <c r="A756" s="41" t="s">
        <v>3694</v>
      </c>
      <c r="B756" s="45" t="s">
        <v>3703</v>
      </c>
      <c r="C756" s="45" t="s">
        <v>3704</v>
      </c>
      <c r="D756" s="45"/>
      <c r="E756" s="41" t="s">
        <v>2084</v>
      </c>
      <c r="F756" s="41" t="s">
        <v>13</v>
      </c>
      <c r="G756" s="41">
        <v>1194</v>
      </c>
      <c r="I756" s="65" t="s">
        <v>2085</v>
      </c>
      <c r="J756" s="41">
        <v>174</v>
      </c>
      <c r="K756" s="41">
        <v>270.40000000000003</v>
      </c>
    </row>
    <row r="757" spans="1:11" x14ac:dyDescent="0.45">
      <c r="A757" s="41" t="s">
        <v>3705</v>
      </c>
      <c r="B757" s="45" t="s">
        <v>3706</v>
      </c>
      <c r="C757" s="45" t="s">
        <v>3707</v>
      </c>
      <c r="D757" s="45"/>
      <c r="E757" s="41" t="s">
        <v>3708</v>
      </c>
      <c r="F757" s="41" t="s">
        <v>13</v>
      </c>
      <c r="G757" s="41">
        <v>181</v>
      </c>
      <c r="I757" s="65" t="s">
        <v>2071</v>
      </c>
      <c r="J757" s="41">
        <v>26</v>
      </c>
      <c r="K757" s="41">
        <v>41.6</v>
      </c>
    </row>
    <row r="758" spans="1:11" x14ac:dyDescent="0.45">
      <c r="A758" s="41" t="s">
        <v>3705</v>
      </c>
      <c r="B758" s="45" t="s">
        <v>3709</v>
      </c>
      <c r="C758" s="45" t="s">
        <v>3710</v>
      </c>
      <c r="D758" s="45"/>
      <c r="E758" s="41" t="s">
        <v>2592</v>
      </c>
      <c r="F758" s="41" t="s">
        <v>9</v>
      </c>
      <c r="G758" s="41">
        <v>700</v>
      </c>
      <c r="I758" s="65" t="s">
        <v>2075</v>
      </c>
      <c r="J758" s="41">
        <v>84</v>
      </c>
      <c r="K758" s="41">
        <v>134.4</v>
      </c>
    </row>
    <row r="759" spans="1:11" x14ac:dyDescent="0.45">
      <c r="A759" s="41" t="s">
        <v>3705</v>
      </c>
      <c r="B759" s="45" t="s">
        <v>3711</v>
      </c>
      <c r="C759" s="45" t="s">
        <v>3712</v>
      </c>
      <c r="D759" s="45"/>
      <c r="E759" s="41" t="s">
        <v>2344</v>
      </c>
      <c r="F759" s="41" t="s">
        <v>13</v>
      </c>
      <c r="G759" s="41">
        <v>342</v>
      </c>
      <c r="I759" s="65" t="s">
        <v>2075</v>
      </c>
      <c r="J759" s="41">
        <v>37</v>
      </c>
      <c r="K759" s="41">
        <v>43.2</v>
      </c>
    </row>
    <row r="760" spans="1:11" x14ac:dyDescent="0.45">
      <c r="A760" s="41" t="s">
        <v>3705</v>
      </c>
      <c r="B760" s="45" t="s">
        <v>3713</v>
      </c>
      <c r="C760" s="45" t="s">
        <v>3714</v>
      </c>
      <c r="D760" s="45"/>
      <c r="E760" s="41" t="s">
        <v>2598</v>
      </c>
      <c r="F760" s="41" t="s">
        <v>13</v>
      </c>
      <c r="G760" s="41">
        <v>65</v>
      </c>
      <c r="I760" s="65" t="s">
        <v>2071</v>
      </c>
      <c r="J760" s="41">
        <v>5</v>
      </c>
      <c r="K760" s="41">
        <v>8</v>
      </c>
    </row>
    <row r="761" spans="1:11" x14ac:dyDescent="0.45">
      <c r="A761" s="41" t="s">
        <v>3705</v>
      </c>
      <c r="B761" s="45" t="s">
        <v>3715</v>
      </c>
      <c r="C761" s="45" t="s">
        <v>3716</v>
      </c>
      <c r="D761" s="45"/>
      <c r="E761" s="41" t="s">
        <v>2107</v>
      </c>
      <c r="F761" s="41" t="s">
        <v>13</v>
      </c>
      <c r="G761" s="41">
        <v>451</v>
      </c>
      <c r="I761" s="65" t="s">
        <v>2081</v>
      </c>
      <c r="J761" s="41">
        <v>49</v>
      </c>
      <c r="K761" s="41">
        <v>78.400000000000006</v>
      </c>
    </row>
    <row r="762" spans="1:11" x14ac:dyDescent="0.45">
      <c r="A762" s="41" t="s">
        <v>3705</v>
      </c>
      <c r="B762" s="45" t="s">
        <v>3717</v>
      </c>
      <c r="C762" s="45" t="s">
        <v>3718</v>
      </c>
      <c r="D762" s="45"/>
      <c r="E762" s="41" t="s">
        <v>2084</v>
      </c>
      <c r="F762" s="41" t="s">
        <v>13</v>
      </c>
      <c r="G762" s="41">
        <v>946</v>
      </c>
      <c r="I762" s="65" t="s">
        <v>2085</v>
      </c>
      <c r="J762" s="41">
        <v>112</v>
      </c>
      <c r="K762" s="41">
        <v>172.8</v>
      </c>
    </row>
    <row r="763" spans="1:11" x14ac:dyDescent="0.45">
      <c r="A763" s="41" t="s">
        <v>3719</v>
      </c>
      <c r="B763" s="45" t="s">
        <v>3720</v>
      </c>
      <c r="C763" s="45" t="s">
        <v>3721</v>
      </c>
      <c r="D763" s="45"/>
      <c r="E763" s="41" t="s">
        <v>2124</v>
      </c>
      <c r="F763" s="41" t="s">
        <v>9</v>
      </c>
      <c r="G763" s="41">
        <v>398</v>
      </c>
      <c r="I763" s="65" t="s">
        <v>2075</v>
      </c>
      <c r="J763" s="41">
        <v>103</v>
      </c>
      <c r="K763" s="41">
        <v>152</v>
      </c>
    </row>
    <row r="764" spans="1:11" x14ac:dyDescent="0.45">
      <c r="A764" s="41" t="s">
        <v>3722</v>
      </c>
      <c r="B764" s="45" t="s">
        <v>2893</v>
      </c>
      <c r="C764" s="45" t="s">
        <v>3723</v>
      </c>
      <c r="D764" s="45"/>
      <c r="E764" s="41" t="s">
        <v>2070</v>
      </c>
      <c r="F764" s="41" t="s">
        <v>13</v>
      </c>
      <c r="G764" s="41">
        <v>193</v>
      </c>
      <c r="I764" s="65" t="s">
        <v>2071</v>
      </c>
      <c r="J764" s="41">
        <v>88</v>
      </c>
      <c r="K764" s="41">
        <v>0</v>
      </c>
    </row>
    <row r="765" spans="1:11" x14ac:dyDescent="0.45">
      <c r="A765" s="41" t="s">
        <v>3722</v>
      </c>
      <c r="B765" s="45" t="s">
        <v>3724</v>
      </c>
      <c r="C765" s="45" t="s">
        <v>3725</v>
      </c>
      <c r="D765" s="45"/>
      <c r="E765" s="41" t="s">
        <v>6155</v>
      </c>
      <c r="F765" s="41" t="s">
        <v>7</v>
      </c>
      <c r="G765" s="41">
        <v>480</v>
      </c>
      <c r="I765" s="65" t="s">
        <v>2075</v>
      </c>
      <c r="J765" s="41">
        <v>208</v>
      </c>
      <c r="K765" s="41">
        <v>332.8</v>
      </c>
    </row>
    <row r="766" spans="1:11" x14ac:dyDescent="0.45">
      <c r="A766" s="41" t="s">
        <v>3722</v>
      </c>
      <c r="B766" s="45" t="s">
        <v>6175</v>
      </c>
      <c r="C766" s="45" t="s">
        <v>6176</v>
      </c>
      <c r="D766" s="45"/>
      <c r="E766" s="41" t="s">
        <v>6155</v>
      </c>
      <c r="F766" s="41" t="s">
        <v>13</v>
      </c>
      <c r="G766" s="41">
        <v>714</v>
      </c>
      <c r="I766" s="65" t="s">
        <v>2075</v>
      </c>
      <c r="J766" s="41">
        <v>324</v>
      </c>
      <c r="K766" s="41">
        <v>518.4</v>
      </c>
    </row>
    <row r="767" spans="1:11" x14ac:dyDescent="0.45">
      <c r="A767" s="41" t="s">
        <v>3722</v>
      </c>
      <c r="B767" s="45" t="s">
        <v>3726</v>
      </c>
      <c r="C767" s="45" t="s">
        <v>3727</v>
      </c>
      <c r="D767" s="45"/>
      <c r="E767" s="41" t="s">
        <v>6155</v>
      </c>
      <c r="F767" s="41" t="s">
        <v>7</v>
      </c>
      <c r="G767" s="41">
        <v>493</v>
      </c>
      <c r="I767" s="65" t="s">
        <v>2075</v>
      </c>
      <c r="J767" s="41">
        <v>248</v>
      </c>
      <c r="K767" s="41">
        <v>396.8</v>
      </c>
    </row>
    <row r="768" spans="1:11" x14ac:dyDescent="0.45">
      <c r="A768" s="41" t="s">
        <v>3722</v>
      </c>
      <c r="B768" s="45" t="s">
        <v>3728</v>
      </c>
      <c r="C768" s="45" t="s">
        <v>3729</v>
      </c>
      <c r="D768" s="45"/>
      <c r="E768" s="41" t="s">
        <v>6155</v>
      </c>
      <c r="F768" s="41" t="s">
        <v>7</v>
      </c>
      <c r="G768" s="41">
        <v>665</v>
      </c>
      <c r="I768" s="65" t="s">
        <v>2075</v>
      </c>
      <c r="J768" s="41">
        <v>331</v>
      </c>
      <c r="K768" s="41">
        <v>529.6</v>
      </c>
    </row>
    <row r="769" spans="1:11" x14ac:dyDescent="0.45">
      <c r="A769" s="41" t="s">
        <v>3722</v>
      </c>
      <c r="B769" s="45" t="s">
        <v>3730</v>
      </c>
      <c r="C769" s="45" t="s">
        <v>3731</v>
      </c>
      <c r="D769" s="45"/>
      <c r="E769" s="41" t="s">
        <v>2144</v>
      </c>
      <c r="F769" s="41" t="s">
        <v>7</v>
      </c>
      <c r="G769" s="41">
        <v>1133</v>
      </c>
      <c r="I769" s="65" t="s">
        <v>2081</v>
      </c>
      <c r="J769" s="41">
        <v>550</v>
      </c>
      <c r="K769" s="41">
        <v>880</v>
      </c>
    </row>
    <row r="770" spans="1:11" x14ac:dyDescent="0.45">
      <c r="A770" s="41" t="s">
        <v>3722</v>
      </c>
      <c r="B770" s="45" t="s">
        <v>3732</v>
      </c>
      <c r="C770" s="45" t="s">
        <v>3733</v>
      </c>
      <c r="D770" s="45"/>
      <c r="E770" s="41" t="s">
        <v>2084</v>
      </c>
      <c r="F770" s="41" t="s">
        <v>13</v>
      </c>
      <c r="G770" s="41">
        <v>992</v>
      </c>
      <c r="I770" s="65" t="s">
        <v>2085</v>
      </c>
      <c r="J770" s="41">
        <v>441</v>
      </c>
      <c r="K770" s="41">
        <v>694.40000000000009</v>
      </c>
    </row>
    <row r="771" spans="1:11" x14ac:dyDescent="0.45">
      <c r="A771" s="41" t="s">
        <v>3734</v>
      </c>
      <c r="B771" s="45" t="s">
        <v>3735</v>
      </c>
      <c r="C771" s="45" t="s">
        <v>3736</v>
      </c>
      <c r="D771" s="45"/>
      <c r="E771" s="41" t="s">
        <v>6155</v>
      </c>
      <c r="F771" s="41" t="s">
        <v>13</v>
      </c>
      <c r="G771" s="41">
        <v>215</v>
      </c>
      <c r="I771" s="65" t="s">
        <v>2075</v>
      </c>
      <c r="J771" s="41">
        <v>18</v>
      </c>
      <c r="K771" s="41">
        <v>28.8</v>
      </c>
    </row>
    <row r="772" spans="1:11" x14ac:dyDescent="0.45">
      <c r="A772" s="41" t="s">
        <v>3734</v>
      </c>
      <c r="B772" s="45" t="s">
        <v>3737</v>
      </c>
      <c r="C772" s="45" t="s">
        <v>3738</v>
      </c>
      <c r="D772" s="45"/>
      <c r="E772" s="41" t="s">
        <v>6155</v>
      </c>
      <c r="F772" s="41" t="s">
        <v>13</v>
      </c>
      <c r="G772" s="41">
        <v>288</v>
      </c>
      <c r="I772" s="65" t="s">
        <v>2075</v>
      </c>
      <c r="J772" s="41">
        <v>32</v>
      </c>
      <c r="K772" s="41">
        <v>51.2</v>
      </c>
    </row>
    <row r="773" spans="1:11" x14ac:dyDescent="0.45">
      <c r="A773" s="41" t="s">
        <v>3734</v>
      </c>
      <c r="B773" s="45" t="s">
        <v>3739</v>
      </c>
      <c r="C773" s="45" t="s">
        <v>3740</v>
      </c>
      <c r="D773" s="45"/>
      <c r="E773" s="41" t="s">
        <v>2376</v>
      </c>
      <c r="F773" s="41" t="s">
        <v>9</v>
      </c>
      <c r="G773" s="41">
        <v>354</v>
      </c>
      <c r="I773" s="65" t="s">
        <v>2075</v>
      </c>
      <c r="J773" s="41">
        <v>82</v>
      </c>
      <c r="K773" s="41">
        <v>115.2</v>
      </c>
    </row>
    <row r="774" spans="1:11" x14ac:dyDescent="0.45">
      <c r="A774" s="41" t="s">
        <v>3734</v>
      </c>
      <c r="B774" s="45" t="s">
        <v>3741</v>
      </c>
      <c r="C774" s="45" t="s">
        <v>3742</v>
      </c>
      <c r="D774" s="45"/>
      <c r="E774" s="41" t="s">
        <v>6155</v>
      </c>
      <c r="F774" s="41" t="s">
        <v>13</v>
      </c>
      <c r="G774" s="41">
        <v>379</v>
      </c>
      <c r="I774" s="65" t="s">
        <v>2075</v>
      </c>
      <c r="J774" s="41">
        <v>44</v>
      </c>
      <c r="K774" s="41">
        <v>70.400000000000006</v>
      </c>
    </row>
    <row r="775" spans="1:11" x14ac:dyDescent="0.45">
      <c r="A775" s="41" t="s">
        <v>3734</v>
      </c>
      <c r="B775" s="45" t="s">
        <v>3743</v>
      </c>
      <c r="C775" s="45" t="s">
        <v>3744</v>
      </c>
      <c r="D775" s="45"/>
      <c r="E775" s="41" t="s">
        <v>2376</v>
      </c>
      <c r="F775" s="41" t="s">
        <v>9</v>
      </c>
      <c r="G775" s="41">
        <v>430</v>
      </c>
      <c r="I775" s="65" t="s">
        <v>2075</v>
      </c>
      <c r="J775" s="41">
        <v>87</v>
      </c>
      <c r="K775" s="41">
        <v>120</v>
      </c>
    </row>
    <row r="776" spans="1:11" x14ac:dyDescent="0.45">
      <c r="A776" s="41" t="s">
        <v>3734</v>
      </c>
      <c r="B776" s="45" t="s">
        <v>3745</v>
      </c>
      <c r="C776" s="45" t="s">
        <v>3746</v>
      </c>
      <c r="D776" s="45"/>
      <c r="E776" s="41" t="s">
        <v>2144</v>
      </c>
      <c r="F776" s="41" t="s">
        <v>9</v>
      </c>
      <c r="G776" s="41">
        <v>909</v>
      </c>
      <c r="I776" s="65" t="s">
        <v>2081</v>
      </c>
      <c r="J776" s="41">
        <v>135</v>
      </c>
      <c r="K776" s="41">
        <v>216</v>
      </c>
    </row>
    <row r="777" spans="1:11" x14ac:dyDescent="0.45">
      <c r="A777" s="41" t="s">
        <v>3734</v>
      </c>
      <c r="B777" s="45" t="s">
        <v>3747</v>
      </c>
      <c r="C777" s="45" t="s">
        <v>3748</v>
      </c>
      <c r="D777" s="45"/>
      <c r="E777" s="41" t="s">
        <v>2084</v>
      </c>
      <c r="F777" s="41" t="s">
        <v>13</v>
      </c>
      <c r="G777" s="41">
        <v>1220</v>
      </c>
      <c r="I777" s="65" t="s">
        <v>2085</v>
      </c>
      <c r="J777" s="41">
        <v>169</v>
      </c>
      <c r="K777" s="41">
        <v>270.40000000000003</v>
      </c>
    </row>
    <row r="778" spans="1:11" x14ac:dyDescent="0.45">
      <c r="A778" s="41" t="s">
        <v>3749</v>
      </c>
      <c r="B778" s="45" t="s">
        <v>3750</v>
      </c>
      <c r="C778" s="45" t="s">
        <v>3751</v>
      </c>
      <c r="D778" s="45"/>
      <c r="E778" s="41" t="s">
        <v>2215</v>
      </c>
      <c r="F778" s="41" t="s">
        <v>9</v>
      </c>
      <c r="G778" s="41">
        <v>334</v>
      </c>
      <c r="I778" s="65" t="s">
        <v>2071</v>
      </c>
      <c r="J778" s="41">
        <v>138</v>
      </c>
      <c r="K778" s="41">
        <v>179.20000000000002</v>
      </c>
    </row>
    <row r="779" spans="1:11" x14ac:dyDescent="0.45">
      <c r="A779" s="41" t="s">
        <v>3749</v>
      </c>
      <c r="B779" s="45" t="s">
        <v>3752</v>
      </c>
      <c r="C779" s="45" t="s">
        <v>3753</v>
      </c>
      <c r="D779" s="45"/>
      <c r="E779" s="41" t="s">
        <v>2107</v>
      </c>
      <c r="F779" s="41" t="s">
        <v>13</v>
      </c>
      <c r="G779" s="41">
        <v>251</v>
      </c>
      <c r="I779" s="65" t="s">
        <v>2081</v>
      </c>
      <c r="J779" s="41">
        <v>95</v>
      </c>
      <c r="K779" s="41">
        <v>152</v>
      </c>
    </row>
    <row r="780" spans="1:11" x14ac:dyDescent="0.45">
      <c r="A780" s="41" t="s">
        <v>3749</v>
      </c>
      <c r="B780" s="45" t="s">
        <v>3754</v>
      </c>
      <c r="C780" s="45" t="s">
        <v>3755</v>
      </c>
      <c r="D780" s="45"/>
      <c r="E780" s="41" t="s">
        <v>2592</v>
      </c>
      <c r="F780" s="41" t="s">
        <v>9</v>
      </c>
      <c r="G780" s="41">
        <v>445</v>
      </c>
      <c r="I780" s="65" t="s">
        <v>2075</v>
      </c>
      <c r="J780" s="41">
        <v>165</v>
      </c>
      <c r="K780" s="41">
        <v>264</v>
      </c>
    </row>
    <row r="781" spans="1:11" x14ac:dyDescent="0.45">
      <c r="A781" s="41" t="s">
        <v>3749</v>
      </c>
      <c r="B781" s="45" t="s">
        <v>3756</v>
      </c>
      <c r="C781" s="45" t="s">
        <v>3757</v>
      </c>
      <c r="D781" s="45"/>
      <c r="E781" s="41" t="s">
        <v>2084</v>
      </c>
      <c r="F781" s="41" t="s">
        <v>13</v>
      </c>
      <c r="G781" s="41">
        <v>437</v>
      </c>
      <c r="I781" s="65" t="s">
        <v>2085</v>
      </c>
      <c r="J781" s="41">
        <v>126</v>
      </c>
      <c r="K781" s="41">
        <v>201.60000000000002</v>
      </c>
    </row>
    <row r="782" spans="1:11" x14ac:dyDescent="0.45">
      <c r="A782" s="41" t="s">
        <v>3758</v>
      </c>
      <c r="B782" s="45" t="s">
        <v>3532</v>
      </c>
      <c r="C782" s="45" t="s">
        <v>3759</v>
      </c>
      <c r="D782" s="45"/>
      <c r="E782" s="41" t="s">
        <v>2344</v>
      </c>
      <c r="F782" s="41" t="s">
        <v>13</v>
      </c>
      <c r="G782" s="41">
        <v>238</v>
      </c>
      <c r="I782" s="65" t="s">
        <v>2075</v>
      </c>
      <c r="J782" s="41">
        <v>48</v>
      </c>
      <c r="K782" s="41">
        <v>68.8</v>
      </c>
    </row>
    <row r="783" spans="1:11" x14ac:dyDescent="0.45">
      <c r="A783" s="41" t="s">
        <v>3758</v>
      </c>
      <c r="B783" s="45" t="s">
        <v>3760</v>
      </c>
      <c r="C783" s="45" t="s">
        <v>3761</v>
      </c>
      <c r="D783" s="45"/>
      <c r="E783" s="41" t="s">
        <v>2266</v>
      </c>
      <c r="F783" s="41" t="s">
        <v>9</v>
      </c>
      <c r="G783" s="41">
        <v>172</v>
      </c>
      <c r="I783" s="65" t="s">
        <v>2075</v>
      </c>
      <c r="J783" s="41">
        <v>29</v>
      </c>
      <c r="K783" s="41">
        <v>46.400000000000006</v>
      </c>
    </row>
    <row r="784" spans="1:11" x14ac:dyDescent="0.45">
      <c r="A784" s="41" t="s">
        <v>3762</v>
      </c>
      <c r="B784" s="45" t="s">
        <v>3763</v>
      </c>
      <c r="C784" s="45" t="s">
        <v>3764</v>
      </c>
      <c r="D784" s="45"/>
      <c r="E784" s="41" t="s">
        <v>2344</v>
      </c>
      <c r="F784" s="41" t="s">
        <v>9</v>
      </c>
      <c r="G784" s="41">
        <v>412</v>
      </c>
      <c r="I784" s="65" t="s">
        <v>2075</v>
      </c>
      <c r="J784" s="41">
        <v>90</v>
      </c>
      <c r="K784" s="41">
        <v>128</v>
      </c>
    </row>
    <row r="785" spans="1:11" x14ac:dyDescent="0.45">
      <c r="A785" s="41" t="s">
        <v>3762</v>
      </c>
      <c r="B785" s="45" t="s">
        <v>3765</v>
      </c>
      <c r="C785" s="45" t="s">
        <v>3766</v>
      </c>
      <c r="D785" s="45"/>
      <c r="E785" s="41" t="s">
        <v>3327</v>
      </c>
      <c r="F785" s="41" t="s">
        <v>9</v>
      </c>
      <c r="G785" s="41">
        <v>457</v>
      </c>
      <c r="I785" s="65" t="s">
        <v>2284</v>
      </c>
      <c r="J785" s="41">
        <v>100</v>
      </c>
      <c r="K785" s="41">
        <v>160</v>
      </c>
    </row>
    <row r="786" spans="1:11" x14ac:dyDescent="0.45">
      <c r="A786" s="41" t="s">
        <v>3762</v>
      </c>
      <c r="B786" s="45" t="s">
        <v>3767</v>
      </c>
      <c r="C786" s="45" t="s">
        <v>3768</v>
      </c>
      <c r="D786" s="45"/>
      <c r="E786" s="41" t="s">
        <v>2084</v>
      </c>
      <c r="F786" s="41" t="s">
        <v>13</v>
      </c>
      <c r="G786" s="41">
        <v>304</v>
      </c>
      <c r="I786" s="65" t="s">
        <v>2085</v>
      </c>
      <c r="J786" s="41">
        <v>50</v>
      </c>
      <c r="K786" s="41">
        <v>80</v>
      </c>
    </row>
    <row r="787" spans="1:11" x14ac:dyDescent="0.45">
      <c r="A787" s="41" t="s">
        <v>3769</v>
      </c>
      <c r="B787" s="45" t="s">
        <v>3770</v>
      </c>
      <c r="C787" s="45" t="s">
        <v>3771</v>
      </c>
      <c r="D787" s="45"/>
      <c r="E787" s="41" t="s">
        <v>2347</v>
      </c>
      <c r="F787" s="41" t="s">
        <v>13</v>
      </c>
      <c r="G787" s="41">
        <v>399</v>
      </c>
      <c r="I787" s="65" t="s">
        <v>2071</v>
      </c>
      <c r="J787" s="41">
        <v>27</v>
      </c>
      <c r="K787" s="41">
        <v>41.6</v>
      </c>
    </row>
    <row r="788" spans="1:11" x14ac:dyDescent="0.45">
      <c r="A788" s="41" t="s">
        <v>3769</v>
      </c>
      <c r="B788" s="45" t="s">
        <v>3772</v>
      </c>
      <c r="C788" s="45" t="s">
        <v>3773</v>
      </c>
      <c r="D788" s="45"/>
      <c r="E788" s="41" t="s">
        <v>2244</v>
      </c>
      <c r="F788" s="41" t="s">
        <v>13</v>
      </c>
      <c r="G788" s="41">
        <v>402</v>
      </c>
      <c r="I788" s="65" t="s">
        <v>2075</v>
      </c>
      <c r="J788" s="41">
        <v>27</v>
      </c>
      <c r="K788" s="41">
        <v>43.2</v>
      </c>
    </row>
    <row r="789" spans="1:11" x14ac:dyDescent="0.45">
      <c r="A789" s="41" t="s">
        <v>3769</v>
      </c>
      <c r="B789" s="45" t="s">
        <v>3774</v>
      </c>
      <c r="C789" s="45" t="s">
        <v>3775</v>
      </c>
      <c r="D789" s="45"/>
      <c r="E789" s="41" t="s">
        <v>3357</v>
      </c>
      <c r="F789" s="41" t="s">
        <v>13</v>
      </c>
      <c r="G789" s="41">
        <v>380</v>
      </c>
      <c r="I789" s="65" t="s">
        <v>2075</v>
      </c>
      <c r="J789" s="41">
        <v>28</v>
      </c>
      <c r="K789" s="41">
        <v>44.800000000000004</v>
      </c>
    </row>
    <row r="790" spans="1:11" x14ac:dyDescent="0.45">
      <c r="A790" s="41" t="s">
        <v>3769</v>
      </c>
      <c r="B790" s="45" t="s">
        <v>3776</v>
      </c>
      <c r="C790" s="45" t="s">
        <v>3777</v>
      </c>
      <c r="D790" s="45"/>
      <c r="E790" s="41" t="s">
        <v>2144</v>
      </c>
      <c r="F790" s="41" t="s">
        <v>13</v>
      </c>
      <c r="G790" s="41">
        <v>555</v>
      </c>
      <c r="I790" s="65" t="s">
        <v>2081</v>
      </c>
      <c r="J790" s="41">
        <v>27</v>
      </c>
      <c r="K790" s="41">
        <v>43.2</v>
      </c>
    </row>
    <row r="791" spans="1:11" x14ac:dyDescent="0.45">
      <c r="A791" s="41" t="s">
        <v>3769</v>
      </c>
      <c r="B791" s="45" t="s">
        <v>3778</v>
      </c>
      <c r="C791" s="45" t="s">
        <v>3779</v>
      </c>
      <c r="D791" s="45"/>
      <c r="E791" s="41" t="s">
        <v>2084</v>
      </c>
      <c r="F791" s="41" t="s">
        <v>13</v>
      </c>
      <c r="G791" s="41">
        <v>767</v>
      </c>
      <c r="I791" s="65" t="s">
        <v>2085</v>
      </c>
      <c r="J791" s="41">
        <v>48</v>
      </c>
      <c r="K791" s="41">
        <v>76.800000000000011</v>
      </c>
    </row>
    <row r="792" spans="1:11" x14ac:dyDescent="0.45">
      <c r="A792" s="41" t="s">
        <v>3780</v>
      </c>
      <c r="B792" s="45" t="s">
        <v>3781</v>
      </c>
      <c r="C792" s="45" t="s">
        <v>3782</v>
      </c>
      <c r="D792" s="45"/>
      <c r="E792" s="41" t="s">
        <v>2376</v>
      </c>
      <c r="F792" s="41" t="s">
        <v>9</v>
      </c>
      <c r="G792" s="41">
        <v>439</v>
      </c>
      <c r="I792" s="65" t="s">
        <v>2075</v>
      </c>
      <c r="J792" s="41">
        <v>207</v>
      </c>
      <c r="K792" s="41">
        <v>323.20000000000005</v>
      </c>
    </row>
    <row r="793" spans="1:11" x14ac:dyDescent="0.45">
      <c r="A793" s="41" t="s">
        <v>3780</v>
      </c>
      <c r="B793" s="45" t="s">
        <v>3783</v>
      </c>
      <c r="C793" s="45" t="s">
        <v>3784</v>
      </c>
      <c r="D793" s="45"/>
      <c r="E793" s="41" t="s">
        <v>2376</v>
      </c>
      <c r="F793" s="41" t="s">
        <v>13</v>
      </c>
      <c r="G793" s="41">
        <v>493</v>
      </c>
      <c r="I793" s="65" t="s">
        <v>2075</v>
      </c>
      <c r="J793" s="41">
        <v>85</v>
      </c>
      <c r="K793" s="41">
        <v>115.2</v>
      </c>
    </row>
    <row r="794" spans="1:11" x14ac:dyDescent="0.45">
      <c r="A794" s="41" t="s">
        <v>3780</v>
      </c>
      <c r="B794" s="45" t="s">
        <v>3785</v>
      </c>
      <c r="C794" s="45" t="s">
        <v>3786</v>
      </c>
      <c r="D794" s="45"/>
      <c r="E794" s="41" t="s">
        <v>2376</v>
      </c>
      <c r="F794" s="41" t="s">
        <v>9</v>
      </c>
      <c r="G794" s="41">
        <v>381</v>
      </c>
      <c r="I794" s="65" t="s">
        <v>2075</v>
      </c>
      <c r="J794" s="41">
        <v>161</v>
      </c>
      <c r="K794" s="41">
        <v>251.20000000000002</v>
      </c>
    </row>
    <row r="795" spans="1:11" x14ac:dyDescent="0.45">
      <c r="A795" s="41" t="s">
        <v>3780</v>
      </c>
      <c r="B795" s="45" t="s">
        <v>3787</v>
      </c>
      <c r="C795" s="45" t="s">
        <v>3788</v>
      </c>
      <c r="D795" s="45"/>
      <c r="E795" s="41" t="s">
        <v>2376</v>
      </c>
      <c r="F795" s="41" t="s">
        <v>9</v>
      </c>
      <c r="G795" s="41">
        <v>482</v>
      </c>
      <c r="I795" s="65" t="s">
        <v>2075</v>
      </c>
      <c r="J795" s="41">
        <v>135</v>
      </c>
      <c r="K795" s="41">
        <v>206.4</v>
      </c>
    </row>
    <row r="796" spans="1:11" x14ac:dyDescent="0.45">
      <c r="A796" s="41" t="s">
        <v>3780</v>
      </c>
      <c r="B796" s="45" t="s">
        <v>3789</v>
      </c>
      <c r="C796" s="45" t="s">
        <v>3790</v>
      </c>
      <c r="D796" s="45"/>
      <c r="E796" s="41" t="s">
        <v>2144</v>
      </c>
      <c r="F796" s="41" t="s">
        <v>13</v>
      </c>
      <c r="G796" s="41">
        <v>445</v>
      </c>
      <c r="I796" s="65" t="s">
        <v>2081</v>
      </c>
      <c r="J796" s="41">
        <v>137</v>
      </c>
      <c r="K796" s="41">
        <v>219.20000000000002</v>
      </c>
    </row>
    <row r="797" spans="1:11" x14ac:dyDescent="0.45">
      <c r="A797" s="41" t="s">
        <v>3780</v>
      </c>
      <c r="B797" s="45" t="s">
        <v>3791</v>
      </c>
      <c r="C797" s="45" t="s">
        <v>3792</v>
      </c>
      <c r="D797" s="45"/>
      <c r="E797" s="41" t="s">
        <v>2144</v>
      </c>
      <c r="F797" s="41" t="s">
        <v>13</v>
      </c>
      <c r="G797" s="41">
        <v>443</v>
      </c>
      <c r="I797" s="65" t="s">
        <v>2081</v>
      </c>
      <c r="J797" s="41">
        <v>202</v>
      </c>
      <c r="K797" s="41">
        <v>323.20000000000005</v>
      </c>
    </row>
    <row r="798" spans="1:11" x14ac:dyDescent="0.45">
      <c r="A798" s="41" t="s">
        <v>3780</v>
      </c>
      <c r="B798" s="45" t="s">
        <v>3793</v>
      </c>
      <c r="C798" s="45" t="s">
        <v>3794</v>
      </c>
      <c r="D798" s="45"/>
      <c r="E798" s="41" t="s">
        <v>2084</v>
      </c>
      <c r="F798" s="41" t="s">
        <v>13</v>
      </c>
      <c r="G798" s="41">
        <v>1244</v>
      </c>
      <c r="I798" s="65" t="s">
        <v>2085</v>
      </c>
      <c r="J798" s="41">
        <v>432</v>
      </c>
      <c r="K798" s="41">
        <v>681.6</v>
      </c>
    </row>
    <row r="799" spans="1:11" x14ac:dyDescent="0.45">
      <c r="A799" s="41" t="s">
        <v>3780</v>
      </c>
      <c r="B799" s="45" t="s">
        <v>3795</v>
      </c>
      <c r="C799" s="45" t="s">
        <v>3796</v>
      </c>
      <c r="D799" s="45"/>
      <c r="E799" s="41" t="s">
        <v>2084</v>
      </c>
      <c r="F799" s="41" t="s">
        <v>13</v>
      </c>
      <c r="G799" s="41">
        <v>16</v>
      </c>
      <c r="I799" s="65" t="s">
        <v>2085</v>
      </c>
      <c r="J799" s="41">
        <v>12</v>
      </c>
      <c r="K799" s="41">
        <v>19.200000000000003</v>
      </c>
    </row>
    <row r="800" spans="1:11" x14ac:dyDescent="0.45">
      <c r="A800" s="41" t="s">
        <v>3798</v>
      </c>
      <c r="B800" s="45" t="s">
        <v>3799</v>
      </c>
      <c r="C800" s="45" t="s">
        <v>3800</v>
      </c>
      <c r="D800" s="45"/>
      <c r="E800" s="41" t="s">
        <v>2347</v>
      </c>
      <c r="F800" s="41" t="s">
        <v>9</v>
      </c>
      <c r="G800" s="41">
        <v>326</v>
      </c>
      <c r="I800" s="65" t="s">
        <v>2071</v>
      </c>
      <c r="J800" s="41">
        <v>44</v>
      </c>
      <c r="K800" s="41">
        <v>59.2</v>
      </c>
    </row>
    <row r="801" spans="1:11" x14ac:dyDescent="0.45">
      <c r="A801" s="41" t="s">
        <v>3798</v>
      </c>
      <c r="B801" s="45" t="s">
        <v>3801</v>
      </c>
      <c r="C801" s="45" t="s">
        <v>3802</v>
      </c>
      <c r="D801" s="45"/>
      <c r="E801" s="41" t="s">
        <v>3159</v>
      </c>
      <c r="F801" s="41" t="s">
        <v>9</v>
      </c>
      <c r="G801" s="41">
        <v>443</v>
      </c>
      <c r="I801" s="65" t="s">
        <v>2075</v>
      </c>
      <c r="J801" s="41">
        <v>55</v>
      </c>
      <c r="K801" s="41">
        <v>88</v>
      </c>
    </row>
    <row r="802" spans="1:11" x14ac:dyDescent="0.45">
      <c r="A802" s="41" t="s">
        <v>3798</v>
      </c>
      <c r="B802" s="45" t="s">
        <v>3803</v>
      </c>
      <c r="C802" s="45" t="s">
        <v>3804</v>
      </c>
      <c r="D802" s="45"/>
      <c r="E802" s="41" t="s">
        <v>2080</v>
      </c>
      <c r="F802" s="41" t="s">
        <v>13</v>
      </c>
      <c r="G802" s="41">
        <v>685</v>
      </c>
      <c r="I802" s="65" t="s">
        <v>2081</v>
      </c>
      <c r="J802" s="41">
        <v>85</v>
      </c>
      <c r="K802" s="41">
        <v>136</v>
      </c>
    </row>
    <row r="803" spans="1:11" x14ac:dyDescent="0.45">
      <c r="A803" s="41" t="s">
        <v>3798</v>
      </c>
      <c r="B803" s="45" t="s">
        <v>3805</v>
      </c>
      <c r="C803" s="45" t="s">
        <v>3806</v>
      </c>
      <c r="D803" s="45"/>
      <c r="E803" s="41" t="s">
        <v>2084</v>
      </c>
      <c r="F803" s="41" t="s">
        <v>13</v>
      </c>
      <c r="G803" s="41">
        <v>632</v>
      </c>
      <c r="I803" s="65" t="s">
        <v>2085</v>
      </c>
      <c r="J803" s="41">
        <v>69</v>
      </c>
      <c r="K803" s="41">
        <v>110.4</v>
      </c>
    </row>
    <row r="804" spans="1:11" x14ac:dyDescent="0.45">
      <c r="A804" s="41" t="s">
        <v>3807</v>
      </c>
      <c r="B804" s="45" t="s">
        <v>2893</v>
      </c>
      <c r="C804" s="45" t="s">
        <v>3808</v>
      </c>
      <c r="D804" s="45"/>
      <c r="E804" s="41" t="s">
        <v>2263</v>
      </c>
      <c r="F804" s="41" t="s">
        <v>13</v>
      </c>
      <c r="G804" s="41">
        <v>169</v>
      </c>
      <c r="I804" s="65" t="s">
        <v>2071</v>
      </c>
      <c r="J804" s="41">
        <v>24</v>
      </c>
      <c r="K804" s="41">
        <v>17.600000000000001</v>
      </c>
    </row>
    <row r="805" spans="1:11" x14ac:dyDescent="0.45">
      <c r="A805" s="41" t="s">
        <v>3807</v>
      </c>
      <c r="B805" s="45" t="s">
        <v>3809</v>
      </c>
      <c r="C805" s="45" t="s">
        <v>3810</v>
      </c>
      <c r="D805" s="45"/>
      <c r="E805" s="41" t="s">
        <v>6155</v>
      </c>
      <c r="F805" s="41" t="s">
        <v>9</v>
      </c>
      <c r="G805" s="41">
        <v>302</v>
      </c>
      <c r="I805" s="65" t="s">
        <v>2075</v>
      </c>
      <c r="J805" s="41">
        <v>47</v>
      </c>
      <c r="K805" s="41">
        <v>75.2</v>
      </c>
    </row>
    <row r="806" spans="1:11" x14ac:dyDescent="0.45">
      <c r="A806" s="41" t="s">
        <v>3807</v>
      </c>
      <c r="B806" s="45" t="s">
        <v>1012</v>
      </c>
      <c r="C806" s="45" t="s">
        <v>3811</v>
      </c>
      <c r="D806" s="45"/>
      <c r="E806" s="41" t="s">
        <v>6155</v>
      </c>
      <c r="F806" s="41" t="s">
        <v>9</v>
      </c>
      <c r="G806" s="41">
        <v>392</v>
      </c>
      <c r="I806" s="65" t="s">
        <v>2075</v>
      </c>
      <c r="J806" s="41">
        <v>101</v>
      </c>
      <c r="K806" s="41">
        <v>161.60000000000002</v>
      </c>
    </row>
    <row r="807" spans="1:11" x14ac:dyDescent="0.45">
      <c r="A807" s="41" t="s">
        <v>3807</v>
      </c>
      <c r="B807" s="45" t="s">
        <v>3152</v>
      </c>
      <c r="C807" s="45" t="s">
        <v>3812</v>
      </c>
      <c r="D807" s="45"/>
      <c r="E807" s="41" t="s">
        <v>6155</v>
      </c>
      <c r="F807" s="41" t="s">
        <v>13</v>
      </c>
      <c r="G807" s="41">
        <v>268</v>
      </c>
      <c r="I807" s="65" t="s">
        <v>2075</v>
      </c>
      <c r="J807" s="41">
        <v>11</v>
      </c>
      <c r="K807" s="41">
        <v>17.600000000000001</v>
      </c>
    </row>
    <row r="808" spans="1:11" x14ac:dyDescent="0.45">
      <c r="A808" s="41" t="s">
        <v>3807</v>
      </c>
      <c r="B808" s="45" t="s">
        <v>3813</v>
      </c>
      <c r="C808" s="45" t="s">
        <v>3814</v>
      </c>
      <c r="D808" s="45"/>
      <c r="E808" s="41" t="s">
        <v>6155</v>
      </c>
      <c r="F808" s="41" t="s">
        <v>9</v>
      </c>
      <c r="G808" s="41">
        <v>410</v>
      </c>
      <c r="I808" s="65" t="s">
        <v>2075</v>
      </c>
      <c r="J808" s="41">
        <v>49</v>
      </c>
      <c r="K808" s="41">
        <v>78.400000000000006</v>
      </c>
    </row>
    <row r="809" spans="1:11" x14ac:dyDescent="0.45">
      <c r="A809" s="41" t="s">
        <v>3807</v>
      </c>
      <c r="B809" s="45" t="s">
        <v>1886</v>
      </c>
      <c r="C809" s="45" t="s">
        <v>3815</v>
      </c>
      <c r="D809" s="45"/>
      <c r="E809" s="41" t="s">
        <v>6155</v>
      </c>
      <c r="F809" s="41" t="s">
        <v>13</v>
      </c>
      <c r="G809" s="41">
        <v>392</v>
      </c>
      <c r="I809" s="65" t="s">
        <v>2075</v>
      </c>
      <c r="J809" s="41">
        <v>18</v>
      </c>
      <c r="K809" s="41">
        <v>28.8</v>
      </c>
    </row>
    <row r="810" spans="1:11" x14ac:dyDescent="0.45">
      <c r="A810" s="41" t="s">
        <v>3807</v>
      </c>
      <c r="B810" s="45" t="s">
        <v>3816</v>
      </c>
      <c r="C810" s="45" t="s">
        <v>3817</v>
      </c>
      <c r="D810" s="45"/>
      <c r="E810" s="41" t="s">
        <v>2144</v>
      </c>
      <c r="F810" s="41" t="s">
        <v>13</v>
      </c>
      <c r="G810" s="41">
        <v>816</v>
      </c>
      <c r="I810" s="65" t="s">
        <v>2081</v>
      </c>
      <c r="J810" s="41">
        <v>124</v>
      </c>
      <c r="K810" s="41">
        <v>198.4</v>
      </c>
    </row>
    <row r="811" spans="1:11" x14ac:dyDescent="0.45">
      <c r="A811" s="41" t="s">
        <v>3807</v>
      </c>
      <c r="B811" s="45" t="s">
        <v>3818</v>
      </c>
      <c r="C811" s="45" t="s">
        <v>3819</v>
      </c>
      <c r="D811" s="45"/>
      <c r="E811" s="41" t="s">
        <v>2084</v>
      </c>
      <c r="F811" s="41" t="s">
        <v>13</v>
      </c>
      <c r="G811" s="41">
        <v>922</v>
      </c>
      <c r="I811" s="65" t="s">
        <v>2085</v>
      </c>
      <c r="J811" s="41">
        <v>111</v>
      </c>
      <c r="K811" s="41">
        <v>174.4</v>
      </c>
    </row>
    <row r="812" spans="1:11" x14ac:dyDescent="0.45">
      <c r="A812" s="41" t="s">
        <v>3820</v>
      </c>
      <c r="B812" s="45" t="s">
        <v>3821</v>
      </c>
      <c r="C812" s="45" t="s">
        <v>3822</v>
      </c>
      <c r="D812" s="45"/>
      <c r="E812" s="41" t="s">
        <v>2359</v>
      </c>
      <c r="F812" s="41" t="s">
        <v>7</v>
      </c>
      <c r="G812" s="41">
        <v>1137</v>
      </c>
      <c r="I812" s="65" t="s">
        <v>2284</v>
      </c>
      <c r="J812" s="41">
        <v>416</v>
      </c>
      <c r="K812" s="41">
        <v>648</v>
      </c>
    </row>
    <row r="813" spans="1:11" x14ac:dyDescent="0.45">
      <c r="A813" s="41" t="s">
        <v>3820</v>
      </c>
      <c r="B813" s="45" t="s">
        <v>3823</v>
      </c>
      <c r="C813" s="45" t="s">
        <v>3824</v>
      </c>
      <c r="D813" s="45"/>
      <c r="E813" s="41" t="s">
        <v>2359</v>
      </c>
      <c r="F813" s="41" t="s">
        <v>7</v>
      </c>
      <c r="G813" s="41">
        <v>1012</v>
      </c>
      <c r="I813" s="65" t="s">
        <v>2284</v>
      </c>
      <c r="J813" s="41">
        <v>407</v>
      </c>
      <c r="K813" s="41">
        <v>635.20000000000005</v>
      </c>
    </row>
    <row r="814" spans="1:11" x14ac:dyDescent="0.45">
      <c r="A814" s="41" t="s">
        <v>3820</v>
      </c>
      <c r="B814" s="45" t="s">
        <v>3825</v>
      </c>
      <c r="C814" s="45" t="s">
        <v>3826</v>
      </c>
      <c r="D814" s="45"/>
      <c r="E814" s="41" t="s">
        <v>2359</v>
      </c>
      <c r="F814" s="41" t="s">
        <v>7</v>
      </c>
      <c r="G814" s="41">
        <v>1289</v>
      </c>
      <c r="I814" s="65" t="s">
        <v>2284</v>
      </c>
      <c r="J814" s="41">
        <v>709</v>
      </c>
      <c r="K814" s="41">
        <v>1108.8</v>
      </c>
    </row>
    <row r="815" spans="1:11" x14ac:dyDescent="0.45">
      <c r="A815" s="41" t="s">
        <v>3820</v>
      </c>
      <c r="B815" s="45" t="s">
        <v>3827</v>
      </c>
      <c r="C815" s="45" t="s">
        <v>3828</v>
      </c>
      <c r="D815" s="45"/>
      <c r="E815" s="41" t="s">
        <v>2359</v>
      </c>
      <c r="F815" s="41" t="s">
        <v>7</v>
      </c>
      <c r="G815" s="41">
        <v>1213</v>
      </c>
      <c r="I815" s="65" t="s">
        <v>2284</v>
      </c>
      <c r="J815" s="41">
        <v>581</v>
      </c>
      <c r="K815" s="41">
        <v>899.2</v>
      </c>
    </row>
    <row r="816" spans="1:11" x14ac:dyDescent="0.45">
      <c r="A816" s="41" t="s">
        <v>3820</v>
      </c>
      <c r="B816" s="45" t="s">
        <v>3829</v>
      </c>
      <c r="C816" s="45" t="s">
        <v>3830</v>
      </c>
      <c r="D816" s="45"/>
      <c r="E816" s="41" t="s">
        <v>2084</v>
      </c>
      <c r="F816" s="41" t="s">
        <v>9</v>
      </c>
      <c r="G816" s="41">
        <v>1918</v>
      </c>
      <c r="I816" s="65" t="s">
        <v>2085</v>
      </c>
      <c r="J816" s="41">
        <v>755</v>
      </c>
      <c r="K816" s="41">
        <v>1201.6000000000001</v>
      </c>
    </row>
    <row r="817" spans="1:11" x14ac:dyDescent="0.45">
      <c r="A817" s="41" t="s">
        <v>3831</v>
      </c>
      <c r="B817" s="45" t="s">
        <v>3832</v>
      </c>
      <c r="C817" s="45" t="s">
        <v>3833</v>
      </c>
      <c r="D817" s="45"/>
      <c r="E817" s="41" t="s">
        <v>2605</v>
      </c>
      <c r="F817" s="41" t="s">
        <v>7</v>
      </c>
      <c r="G817" s="41">
        <v>524</v>
      </c>
      <c r="I817" s="65" t="s">
        <v>2075</v>
      </c>
      <c r="J817" s="41">
        <v>245</v>
      </c>
      <c r="K817" s="41">
        <v>392</v>
      </c>
    </row>
    <row r="818" spans="1:11" x14ac:dyDescent="0.45">
      <c r="A818" s="41" t="s">
        <v>3831</v>
      </c>
      <c r="B818" s="45" t="s">
        <v>3834</v>
      </c>
      <c r="C818" s="45" t="s">
        <v>3835</v>
      </c>
      <c r="D818" s="45"/>
      <c r="E818" s="41" t="s">
        <v>2605</v>
      </c>
      <c r="F818" s="41" t="s">
        <v>7</v>
      </c>
      <c r="G818" s="41">
        <v>557</v>
      </c>
      <c r="I818" s="65" t="s">
        <v>2075</v>
      </c>
      <c r="J818" s="41">
        <v>165</v>
      </c>
      <c r="K818" s="41">
        <v>264</v>
      </c>
    </row>
    <row r="819" spans="1:11" x14ac:dyDescent="0.45">
      <c r="A819" s="41" t="s">
        <v>3831</v>
      </c>
      <c r="B819" s="45" t="s">
        <v>3836</v>
      </c>
      <c r="C819" s="45" t="s">
        <v>3837</v>
      </c>
      <c r="D819" s="45"/>
      <c r="E819" s="41" t="s">
        <v>2263</v>
      </c>
      <c r="F819" s="41" t="s">
        <v>7</v>
      </c>
      <c r="G819" s="41">
        <v>253</v>
      </c>
      <c r="I819" s="65" t="s">
        <v>2071</v>
      </c>
      <c r="J819" s="41">
        <v>98</v>
      </c>
      <c r="K819" s="41">
        <v>129.6</v>
      </c>
    </row>
    <row r="820" spans="1:11" x14ac:dyDescent="0.45">
      <c r="A820" s="41" t="s">
        <v>3831</v>
      </c>
      <c r="B820" s="45" t="s">
        <v>3838</v>
      </c>
      <c r="C820" s="45" t="s">
        <v>3839</v>
      </c>
      <c r="D820" s="45"/>
      <c r="E820" s="41" t="s">
        <v>2144</v>
      </c>
      <c r="F820" s="41" t="s">
        <v>7</v>
      </c>
      <c r="G820" s="41">
        <v>744</v>
      </c>
      <c r="I820" s="65" t="s">
        <v>2081</v>
      </c>
      <c r="J820" s="41">
        <v>259</v>
      </c>
      <c r="K820" s="41">
        <v>414.40000000000003</v>
      </c>
    </row>
    <row r="821" spans="1:11" x14ac:dyDescent="0.45">
      <c r="A821" s="41" t="s">
        <v>3831</v>
      </c>
      <c r="B821" s="45" t="s">
        <v>3840</v>
      </c>
      <c r="C821" s="45" t="s">
        <v>3841</v>
      </c>
      <c r="D821" s="45"/>
      <c r="E821" s="41" t="s">
        <v>2084</v>
      </c>
      <c r="F821" s="41" t="s">
        <v>13</v>
      </c>
      <c r="G821" s="41">
        <v>827</v>
      </c>
      <c r="I821" s="65" t="s">
        <v>2085</v>
      </c>
      <c r="J821" s="41">
        <v>206</v>
      </c>
      <c r="K821" s="41">
        <v>324.8</v>
      </c>
    </row>
    <row r="822" spans="1:11" x14ac:dyDescent="0.45">
      <c r="A822" s="41" t="s">
        <v>3842</v>
      </c>
      <c r="B822" s="45" t="s">
        <v>3843</v>
      </c>
      <c r="C822" s="45" t="s">
        <v>3844</v>
      </c>
      <c r="D822" s="45"/>
      <c r="E822" s="41" t="s">
        <v>6152</v>
      </c>
      <c r="F822" s="41" t="s">
        <v>9</v>
      </c>
      <c r="G822" s="41">
        <v>282</v>
      </c>
      <c r="I822" s="65" t="s">
        <v>2071</v>
      </c>
      <c r="J822" s="41">
        <v>25</v>
      </c>
      <c r="K822" s="41">
        <v>40</v>
      </c>
    </row>
    <row r="823" spans="1:11" x14ac:dyDescent="0.45">
      <c r="A823" s="41" t="s">
        <v>3842</v>
      </c>
      <c r="B823" s="45" t="s">
        <v>3845</v>
      </c>
      <c r="C823" s="45" t="s">
        <v>3846</v>
      </c>
      <c r="D823" s="45"/>
      <c r="E823" s="41" t="s">
        <v>6202</v>
      </c>
      <c r="F823" s="41" t="s">
        <v>13</v>
      </c>
      <c r="G823" s="41">
        <v>397</v>
      </c>
      <c r="I823" s="65" t="s">
        <v>2075</v>
      </c>
      <c r="J823" s="41">
        <v>40</v>
      </c>
      <c r="K823" s="41">
        <v>57.6</v>
      </c>
    </row>
    <row r="824" spans="1:11" x14ac:dyDescent="0.45">
      <c r="A824" s="41" t="s">
        <v>3847</v>
      </c>
      <c r="B824" s="45" t="s">
        <v>2699</v>
      </c>
      <c r="C824" s="45" t="s">
        <v>3848</v>
      </c>
      <c r="D824" s="45"/>
      <c r="E824" s="41" t="s">
        <v>6152</v>
      </c>
      <c r="F824" s="41" t="s">
        <v>7</v>
      </c>
      <c r="G824" s="41">
        <v>435</v>
      </c>
      <c r="I824" s="65" t="s">
        <v>2071</v>
      </c>
      <c r="J824" s="41">
        <v>231</v>
      </c>
      <c r="K824" s="41">
        <v>369.6</v>
      </c>
    </row>
    <row r="825" spans="1:11" x14ac:dyDescent="0.45">
      <c r="A825" s="41" t="s">
        <v>3847</v>
      </c>
      <c r="B825" s="45" t="s">
        <v>3849</v>
      </c>
      <c r="C825" s="45" t="s">
        <v>3850</v>
      </c>
      <c r="D825" s="45"/>
      <c r="E825" s="41" t="s">
        <v>6152</v>
      </c>
      <c r="F825" s="41" t="s">
        <v>7</v>
      </c>
      <c r="G825" s="41">
        <v>454</v>
      </c>
      <c r="I825" s="65" t="s">
        <v>2071</v>
      </c>
      <c r="J825" s="41">
        <v>238</v>
      </c>
      <c r="K825" s="41">
        <v>380.8</v>
      </c>
    </row>
    <row r="826" spans="1:11" x14ac:dyDescent="0.45">
      <c r="A826" s="41" t="s">
        <v>3847</v>
      </c>
      <c r="B826" s="45" t="s">
        <v>3851</v>
      </c>
      <c r="C826" s="45" t="s">
        <v>3852</v>
      </c>
      <c r="D826" s="45"/>
      <c r="E826" s="41" t="s">
        <v>2070</v>
      </c>
      <c r="F826" s="41" t="s">
        <v>13</v>
      </c>
      <c r="G826" s="41">
        <v>106</v>
      </c>
      <c r="I826" s="65" t="s">
        <v>2071</v>
      </c>
      <c r="J826" s="41">
        <v>44</v>
      </c>
      <c r="K826" s="41">
        <v>0</v>
      </c>
    </row>
    <row r="827" spans="1:11" x14ac:dyDescent="0.45">
      <c r="A827" s="41" t="s">
        <v>3847</v>
      </c>
      <c r="B827" s="45" t="s">
        <v>3853</v>
      </c>
      <c r="C827" s="45" t="s">
        <v>3854</v>
      </c>
      <c r="D827" s="45"/>
      <c r="E827" s="41" t="s">
        <v>2182</v>
      </c>
      <c r="F827" s="41" t="s">
        <v>7</v>
      </c>
      <c r="G827" s="41">
        <v>970</v>
      </c>
      <c r="I827" s="65" t="s">
        <v>2075</v>
      </c>
      <c r="J827" s="41">
        <v>460</v>
      </c>
      <c r="K827" s="41">
        <v>736</v>
      </c>
    </row>
    <row r="828" spans="1:11" x14ac:dyDescent="0.45">
      <c r="A828" s="41" t="s">
        <v>3847</v>
      </c>
      <c r="B828" s="45" t="s">
        <v>3855</v>
      </c>
      <c r="C828" s="45" t="s">
        <v>3856</v>
      </c>
      <c r="D828" s="45"/>
      <c r="E828" s="41" t="s">
        <v>2144</v>
      </c>
      <c r="F828" s="41" t="s">
        <v>13</v>
      </c>
      <c r="G828" s="41">
        <v>1031</v>
      </c>
      <c r="I828" s="65" t="s">
        <v>2081</v>
      </c>
      <c r="J828" s="41">
        <v>459</v>
      </c>
      <c r="K828" s="41">
        <v>734.40000000000009</v>
      </c>
    </row>
    <row r="829" spans="1:11" x14ac:dyDescent="0.45">
      <c r="A829" s="41" t="s">
        <v>3847</v>
      </c>
      <c r="B829" s="45" t="s">
        <v>3857</v>
      </c>
      <c r="C829" s="45" t="s">
        <v>3858</v>
      </c>
      <c r="D829" s="45"/>
      <c r="E829" s="41" t="s">
        <v>2084</v>
      </c>
      <c r="F829" s="41" t="s">
        <v>13</v>
      </c>
      <c r="G829" s="41">
        <v>1225</v>
      </c>
      <c r="I829" s="65" t="s">
        <v>2085</v>
      </c>
      <c r="J829" s="41">
        <v>491</v>
      </c>
      <c r="K829" s="41">
        <v>771.2</v>
      </c>
    </row>
    <row r="830" spans="1:11" x14ac:dyDescent="0.45">
      <c r="A830" s="41" t="s">
        <v>3859</v>
      </c>
      <c r="B830" s="45" t="s">
        <v>3860</v>
      </c>
      <c r="C830" s="45" t="s">
        <v>3861</v>
      </c>
      <c r="D830" s="45"/>
      <c r="E830" s="41" t="s">
        <v>2344</v>
      </c>
      <c r="F830" s="41" t="s">
        <v>7</v>
      </c>
      <c r="G830" s="41">
        <v>512</v>
      </c>
      <c r="I830" s="65" t="s">
        <v>2075</v>
      </c>
      <c r="J830" s="41">
        <v>149</v>
      </c>
      <c r="K830" s="41">
        <v>217.60000000000002</v>
      </c>
    </row>
    <row r="831" spans="1:11" x14ac:dyDescent="0.45">
      <c r="A831" s="41" t="s">
        <v>3859</v>
      </c>
      <c r="B831" s="45" t="s">
        <v>3862</v>
      </c>
      <c r="C831" s="45" t="s">
        <v>3863</v>
      </c>
      <c r="D831" s="45"/>
      <c r="E831" s="41" t="s">
        <v>2266</v>
      </c>
      <c r="F831" s="41" t="s">
        <v>7</v>
      </c>
      <c r="G831" s="41">
        <v>339</v>
      </c>
      <c r="I831" s="65" t="s">
        <v>2075</v>
      </c>
      <c r="J831" s="41">
        <v>105</v>
      </c>
      <c r="K831" s="41">
        <v>168</v>
      </c>
    </row>
    <row r="832" spans="1:11" x14ac:dyDescent="0.45">
      <c r="A832" s="41" t="s">
        <v>3859</v>
      </c>
      <c r="B832" s="45" t="s">
        <v>3864</v>
      </c>
      <c r="C832" s="45" t="s">
        <v>3865</v>
      </c>
      <c r="D832" s="45"/>
      <c r="E832" s="41" t="s">
        <v>2227</v>
      </c>
      <c r="F832" s="41" t="s">
        <v>13</v>
      </c>
      <c r="G832" s="41">
        <v>726</v>
      </c>
      <c r="I832" s="65" t="s">
        <v>2228</v>
      </c>
      <c r="J832" s="41">
        <v>212</v>
      </c>
      <c r="K832" s="41">
        <v>337.6</v>
      </c>
    </row>
    <row r="833" spans="1:11" x14ac:dyDescent="0.45">
      <c r="A833" s="41" t="s">
        <v>3866</v>
      </c>
      <c r="B833" s="45" t="s">
        <v>3867</v>
      </c>
      <c r="C833" s="45" t="s">
        <v>3868</v>
      </c>
      <c r="D833" s="45"/>
      <c r="E833" s="41" t="s">
        <v>2376</v>
      </c>
      <c r="F833" s="41" t="s">
        <v>9</v>
      </c>
      <c r="G833" s="41">
        <v>559</v>
      </c>
      <c r="I833" s="65" t="s">
        <v>2075</v>
      </c>
      <c r="J833" s="41">
        <v>81</v>
      </c>
      <c r="K833" s="41">
        <v>124.80000000000001</v>
      </c>
    </row>
    <row r="834" spans="1:11" x14ac:dyDescent="0.45">
      <c r="A834" s="41" t="s">
        <v>3866</v>
      </c>
      <c r="B834" s="45" t="s">
        <v>3869</v>
      </c>
      <c r="C834" s="45" t="s">
        <v>3870</v>
      </c>
      <c r="D834" s="45"/>
      <c r="E834" s="41" t="s">
        <v>2144</v>
      </c>
      <c r="F834" s="41" t="s">
        <v>13</v>
      </c>
      <c r="G834" s="41">
        <v>274</v>
      </c>
      <c r="I834" s="65" t="s">
        <v>2081</v>
      </c>
      <c r="J834" s="41">
        <v>39</v>
      </c>
      <c r="K834" s="41">
        <v>62.400000000000006</v>
      </c>
    </row>
    <row r="835" spans="1:11" x14ac:dyDescent="0.45">
      <c r="A835" s="41" t="s">
        <v>3866</v>
      </c>
      <c r="B835" s="45" t="s">
        <v>3871</v>
      </c>
      <c r="C835" s="45" t="s">
        <v>3872</v>
      </c>
      <c r="D835" s="45"/>
      <c r="E835" s="41" t="s">
        <v>2084</v>
      </c>
      <c r="F835" s="41" t="s">
        <v>13</v>
      </c>
      <c r="G835" s="41">
        <v>332</v>
      </c>
      <c r="I835" s="65" t="s">
        <v>2085</v>
      </c>
      <c r="J835" s="41">
        <v>48</v>
      </c>
      <c r="K835" s="41">
        <v>76.800000000000011</v>
      </c>
    </row>
    <row r="836" spans="1:11" x14ac:dyDescent="0.45">
      <c r="A836" s="41" t="s">
        <v>3873</v>
      </c>
      <c r="B836" s="45" t="s">
        <v>3874</v>
      </c>
      <c r="C836" s="45" t="s">
        <v>3875</v>
      </c>
      <c r="D836" s="45"/>
      <c r="E836" s="41" t="s">
        <v>6155</v>
      </c>
      <c r="F836" s="41" t="s">
        <v>13</v>
      </c>
      <c r="G836" s="41">
        <v>606</v>
      </c>
      <c r="I836" s="65" t="s">
        <v>2075</v>
      </c>
      <c r="J836" s="41">
        <v>34</v>
      </c>
      <c r="K836" s="41">
        <v>54.400000000000006</v>
      </c>
    </row>
    <row r="837" spans="1:11" x14ac:dyDescent="0.45">
      <c r="A837" s="41" t="s">
        <v>3873</v>
      </c>
      <c r="B837" s="45" t="s">
        <v>3876</v>
      </c>
      <c r="C837" s="45" t="s">
        <v>3877</v>
      </c>
      <c r="D837" s="45"/>
      <c r="E837" s="41" t="s">
        <v>2376</v>
      </c>
      <c r="F837" s="41" t="s">
        <v>13</v>
      </c>
      <c r="G837" s="41">
        <v>619</v>
      </c>
      <c r="I837" s="65" t="s">
        <v>2075</v>
      </c>
      <c r="J837" s="41">
        <v>55</v>
      </c>
      <c r="K837" s="41">
        <v>65.600000000000009</v>
      </c>
    </row>
    <row r="838" spans="1:11" x14ac:dyDescent="0.45">
      <c r="A838" s="41" t="s">
        <v>3873</v>
      </c>
      <c r="B838" s="45" t="s">
        <v>3711</v>
      </c>
      <c r="C838" s="45" t="s">
        <v>3878</v>
      </c>
      <c r="D838" s="45"/>
      <c r="E838" s="41" t="s">
        <v>6155</v>
      </c>
      <c r="F838" s="41" t="s">
        <v>13</v>
      </c>
      <c r="G838" s="41">
        <v>594</v>
      </c>
      <c r="I838" s="65" t="s">
        <v>2075</v>
      </c>
      <c r="J838" s="41">
        <v>58</v>
      </c>
      <c r="K838" s="41">
        <v>92.800000000000011</v>
      </c>
    </row>
    <row r="839" spans="1:11" x14ac:dyDescent="0.45">
      <c r="A839" s="41" t="s">
        <v>3873</v>
      </c>
      <c r="B839" s="45" t="s">
        <v>3879</v>
      </c>
      <c r="C839" s="45" t="s">
        <v>3880</v>
      </c>
      <c r="D839" s="45"/>
      <c r="E839" s="41" t="s">
        <v>2376</v>
      </c>
      <c r="F839" s="41" t="s">
        <v>9</v>
      </c>
      <c r="G839" s="41">
        <v>437</v>
      </c>
      <c r="I839" s="65" t="s">
        <v>2075</v>
      </c>
      <c r="J839" s="41">
        <v>92</v>
      </c>
      <c r="K839" s="41">
        <v>134.4</v>
      </c>
    </row>
    <row r="840" spans="1:11" x14ac:dyDescent="0.45">
      <c r="A840" s="41" t="s">
        <v>3873</v>
      </c>
      <c r="B840" s="45" t="s">
        <v>3881</v>
      </c>
      <c r="C840" s="45" t="s">
        <v>3882</v>
      </c>
      <c r="D840" s="45"/>
      <c r="E840" s="41" t="s">
        <v>2144</v>
      </c>
      <c r="F840" s="41" t="s">
        <v>13</v>
      </c>
      <c r="G840" s="41">
        <v>951</v>
      </c>
      <c r="I840" s="65" t="s">
        <v>2081</v>
      </c>
      <c r="J840" s="41">
        <v>112</v>
      </c>
      <c r="K840" s="41">
        <v>179.20000000000002</v>
      </c>
    </row>
    <row r="841" spans="1:11" x14ac:dyDescent="0.45">
      <c r="A841" s="41" t="s">
        <v>3873</v>
      </c>
      <c r="B841" s="45" t="s">
        <v>3883</v>
      </c>
      <c r="C841" s="45" t="s">
        <v>3884</v>
      </c>
      <c r="D841" s="45"/>
      <c r="E841" s="41" t="s">
        <v>2084</v>
      </c>
      <c r="F841" s="41" t="s">
        <v>13</v>
      </c>
      <c r="G841" s="41">
        <v>1121</v>
      </c>
      <c r="I841" s="65" t="s">
        <v>2085</v>
      </c>
      <c r="J841" s="41">
        <v>170</v>
      </c>
      <c r="K841" s="41">
        <v>260.8</v>
      </c>
    </row>
    <row r="842" spans="1:11" x14ac:dyDescent="0.45">
      <c r="A842" s="41" t="s">
        <v>3885</v>
      </c>
      <c r="B842" s="45" t="s">
        <v>3886</v>
      </c>
      <c r="C842" s="45" t="s">
        <v>3887</v>
      </c>
      <c r="D842" s="45"/>
      <c r="E842" s="41" t="s">
        <v>2263</v>
      </c>
      <c r="F842" s="41" t="s">
        <v>13</v>
      </c>
      <c r="G842" s="41">
        <v>98</v>
      </c>
      <c r="I842" s="65" t="s">
        <v>2071</v>
      </c>
      <c r="J842" s="41">
        <v>26</v>
      </c>
      <c r="K842" s="41">
        <v>27.200000000000003</v>
      </c>
    </row>
    <row r="843" spans="1:11" x14ac:dyDescent="0.45">
      <c r="A843" s="41" t="s">
        <v>3885</v>
      </c>
      <c r="B843" s="45" t="s">
        <v>3888</v>
      </c>
      <c r="C843" s="45" t="s">
        <v>3889</v>
      </c>
      <c r="D843" s="45"/>
      <c r="E843" s="41" t="s">
        <v>2790</v>
      </c>
      <c r="F843" s="41" t="s">
        <v>9</v>
      </c>
      <c r="G843" s="41">
        <v>408</v>
      </c>
      <c r="I843" s="65" t="s">
        <v>2075</v>
      </c>
      <c r="J843" s="41">
        <v>151</v>
      </c>
      <c r="K843" s="41">
        <v>241.60000000000002</v>
      </c>
    </row>
    <row r="844" spans="1:11" x14ac:dyDescent="0.45">
      <c r="A844" s="41" t="s">
        <v>3885</v>
      </c>
      <c r="B844" s="45" t="s">
        <v>3890</v>
      </c>
      <c r="C844" s="45" t="s">
        <v>3891</v>
      </c>
      <c r="D844" s="45"/>
      <c r="E844" s="41" t="s">
        <v>2227</v>
      </c>
      <c r="F844" s="41" t="s">
        <v>13</v>
      </c>
      <c r="G844" s="41">
        <v>342</v>
      </c>
      <c r="I844" s="65" t="s">
        <v>2228</v>
      </c>
      <c r="J844" s="41">
        <v>96</v>
      </c>
      <c r="K844" s="41">
        <v>150.4</v>
      </c>
    </row>
    <row r="845" spans="1:11" x14ac:dyDescent="0.45">
      <c r="A845" s="41" t="s">
        <v>3892</v>
      </c>
      <c r="B845" s="45" t="s">
        <v>3893</v>
      </c>
      <c r="C845" s="45" t="s">
        <v>3894</v>
      </c>
      <c r="D845" s="45"/>
      <c r="E845" s="41" t="s">
        <v>2124</v>
      </c>
      <c r="F845" s="41" t="s">
        <v>9</v>
      </c>
      <c r="G845" s="41">
        <v>151</v>
      </c>
      <c r="I845" s="65" t="s">
        <v>2075</v>
      </c>
      <c r="J845" s="41">
        <v>35</v>
      </c>
      <c r="K845" s="41">
        <v>51.2</v>
      </c>
    </row>
    <row r="846" spans="1:11" x14ac:dyDescent="0.45">
      <c r="A846" s="41" t="s">
        <v>3895</v>
      </c>
      <c r="B846" s="45" t="s">
        <v>3896</v>
      </c>
      <c r="C846" s="45" t="s">
        <v>3897</v>
      </c>
      <c r="D846" s="45"/>
      <c r="E846" s="41" t="s">
        <v>2215</v>
      </c>
      <c r="F846" s="41" t="s">
        <v>9</v>
      </c>
      <c r="G846" s="41">
        <v>378</v>
      </c>
      <c r="I846" s="65" t="s">
        <v>2071</v>
      </c>
      <c r="J846" s="41">
        <v>117</v>
      </c>
      <c r="K846" s="41">
        <v>160</v>
      </c>
    </row>
    <row r="847" spans="1:11" x14ac:dyDescent="0.45">
      <c r="A847" s="41" t="s">
        <v>3895</v>
      </c>
      <c r="B847" s="45" t="s">
        <v>3898</v>
      </c>
      <c r="C847" s="45" t="s">
        <v>3899</v>
      </c>
      <c r="D847" s="45"/>
      <c r="E847" s="41" t="s">
        <v>2144</v>
      </c>
      <c r="F847" s="41" t="s">
        <v>9</v>
      </c>
      <c r="G847" s="41">
        <v>421</v>
      </c>
      <c r="I847" s="65" t="s">
        <v>2081</v>
      </c>
      <c r="J847" s="41">
        <v>119</v>
      </c>
      <c r="K847" s="41">
        <v>190.4</v>
      </c>
    </row>
    <row r="848" spans="1:11" x14ac:dyDescent="0.45">
      <c r="A848" s="41" t="s">
        <v>3895</v>
      </c>
      <c r="B848" s="45" t="s">
        <v>3900</v>
      </c>
      <c r="C848" s="45" t="s">
        <v>3901</v>
      </c>
      <c r="D848" s="45"/>
      <c r="E848" s="41" t="s">
        <v>2182</v>
      </c>
      <c r="F848" s="41" t="s">
        <v>9</v>
      </c>
      <c r="G848" s="41">
        <v>313</v>
      </c>
      <c r="I848" s="65" t="s">
        <v>2075</v>
      </c>
      <c r="J848" s="41">
        <v>100</v>
      </c>
      <c r="K848" s="41">
        <v>160</v>
      </c>
    </row>
    <row r="849" spans="1:11" x14ac:dyDescent="0.45">
      <c r="A849" s="41" t="s">
        <v>3895</v>
      </c>
      <c r="B849" s="45" t="s">
        <v>3902</v>
      </c>
      <c r="C849" s="45" t="s">
        <v>3903</v>
      </c>
      <c r="D849" s="45"/>
      <c r="E849" s="41" t="s">
        <v>2084</v>
      </c>
      <c r="F849" s="41" t="s">
        <v>13</v>
      </c>
      <c r="G849" s="41">
        <v>525</v>
      </c>
      <c r="I849" s="65" t="s">
        <v>2085</v>
      </c>
      <c r="J849" s="41">
        <v>144</v>
      </c>
      <c r="K849" s="41">
        <v>225.60000000000002</v>
      </c>
    </row>
    <row r="850" spans="1:11" x14ac:dyDescent="0.45">
      <c r="A850" s="41" t="s">
        <v>3904</v>
      </c>
      <c r="B850" s="45" t="s">
        <v>3905</v>
      </c>
      <c r="C850" s="45" t="s">
        <v>3906</v>
      </c>
      <c r="D850" s="45"/>
      <c r="E850" s="41" t="s">
        <v>6153</v>
      </c>
      <c r="F850" s="41" t="s">
        <v>13</v>
      </c>
      <c r="G850" s="41">
        <v>513</v>
      </c>
      <c r="I850" s="65" t="s">
        <v>2075</v>
      </c>
      <c r="J850" s="41">
        <v>40</v>
      </c>
      <c r="K850" s="41">
        <v>64</v>
      </c>
    </row>
    <row r="851" spans="1:11" x14ac:dyDescent="0.45">
      <c r="A851" s="41" t="s">
        <v>3904</v>
      </c>
      <c r="B851" s="45" t="s">
        <v>3907</v>
      </c>
      <c r="C851" s="45" t="s">
        <v>3908</v>
      </c>
      <c r="D851" s="45"/>
      <c r="E851" s="41" t="s">
        <v>6153</v>
      </c>
      <c r="F851" s="41" t="s">
        <v>9</v>
      </c>
      <c r="G851" s="41">
        <v>471</v>
      </c>
      <c r="I851" s="65" t="s">
        <v>2075</v>
      </c>
      <c r="J851" s="41">
        <v>64</v>
      </c>
      <c r="K851" s="41">
        <v>102.4</v>
      </c>
    </row>
    <row r="852" spans="1:11" x14ac:dyDescent="0.45">
      <c r="A852" s="41" t="s">
        <v>3904</v>
      </c>
      <c r="B852" s="45" t="s">
        <v>3893</v>
      </c>
      <c r="C852" s="45" t="s">
        <v>3909</v>
      </c>
      <c r="D852" s="45"/>
      <c r="E852" s="41" t="s">
        <v>6153</v>
      </c>
      <c r="F852" s="41" t="s">
        <v>9</v>
      </c>
      <c r="G852" s="41">
        <v>212</v>
      </c>
      <c r="I852" s="65" t="s">
        <v>2075</v>
      </c>
      <c r="J852" s="41">
        <v>32</v>
      </c>
      <c r="K852" s="41">
        <v>51.2</v>
      </c>
    </row>
    <row r="853" spans="1:11" x14ac:dyDescent="0.45">
      <c r="A853" s="41" t="s">
        <v>3904</v>
      </c>
      <c r="B853" s="45" t="s">
        <v>3910</v>
      </c>
      <c r="C853" s="45" t="s">
        <v>3911</v>
      </c>
      <c r="D853" s="45"/>
      <c r="E853" s="41" t="s">
        <v>6153</v>
      </c>
      <c r="F853" s="41" t="s">
        <v>9</v>
      </c>
      <c r="G853" s="41">
        <v>373</v>
      </c>
      <c r="I853" s="65" t="s">
        <v>2075</v>
      </c>
      <c r="J853" s="41">
        <v>49</v>
      </c>
      <c r="K853" s="41">
        <v>78.400000000000006</v>
      </c>
    </row>
    <row r="854" spans="1:11" x14ac:dyDescent="0.45">
      <c r="A854" s="41" t="s">
        <v>3904</v>
      </c>
      <c r="B854" s="45" t="s">
        <v>2699</v>
      </c>
      <c r="C854" s="45" t="s">
        <v>3912</v>
      </c>
      <c r="D854" s="45"/>
      <c r="E854" s="41" t="s">
        <v>6153</v>
      </c>
      <c r="F854" s="41" t="s">
        <v>13</v>
      </c>
      <c r="G854" s="41">
        <v>411</v>
      </c>
      <c r="I854" s="65" t="s">
        <v>2075</v>
      </c>
      <c r="J854" s="41">
        <v>27</v>
      </c>
      <c r="K854" s="41">
        <v>43.2</v>
      </c>
    </row>
    <row r="855" spans="1:11" x14ac:dyDescent="0.45">
      <c r="A855" s="41" t="s">
        <v>3904</v>
      </c>
      <c r="B855" s="45" t="s">
        <v>3913</v>
      </c>
      <c r="C855" s="45" t="s">
        <v>3914</v>
      </c>
      <c r="D855" s="45"/>
      <c r="E855" s="41" t="s">
        <v>2080</v>
      </c>
      <c r="F855" s="41" t="s">
        <v>13</v>
      </c>
      <c r="G855" s="41">
        <v>802</v>
      </c>
      <c r="I855" s="65" t="s">
        <v>2081</v>
      </c>
      <c r="J855" s="41">
        <v>84</v>
      </c>
      <c r="K855" s="41">
        <v>134.4</v>
      </c>
    </row>
    <row r="856" spans="1:11" x14ac:dyDescent="0.45">
      <c r="A856" s="41" t="s">
        <v>3904</v>
      </c>
      <c r="B856" s="45" t="s">
        <v>3915</v>
      </c>
      <c r="C856" s="45" t="s">
        <v>3916</v>
      </c>
      <c r="D856" s="45"/>
      <c r="E856" s="41" t="s">
        <v>2080</v>
      </c>
      <c r="F856" s="41" t="s">
        <v>13</v>
      </c>
      <c r="G856" s="41">
        <v>863</v>
      </c>
      <c r="I856" s="65" t="s">
        <v>2081</v>
      </c>
      <c r="J856" s="41">
        <v>109</v>
      </c>
      <c r="K856" s="41">
        <v>174.4</v>
      </c>
    </row>
    <row r="857" spans="1:11" x14ac:dyDescent="0.45">
      <c r="A857" s="41" t="s">
        <v>3904</v>
      </c>
      <c r="B857" s="45" t="s">
        <v>3917</v>
      </c>
      <c r="C857" s="45" t="s">
        <v>3918</v>
      </c>
      <c r="D857" s="45"/>
      <c r="E857" s="41" t="s">
        <v>6156</v>
      </c>
      <c r="F857" s="41" t="s">
        <v>13</v>
      </c>
      <c r="G857" s="41">
        <v>1641</v>
      </c>
      <c r="I857" s="65" t="s">
        <v>2085</v>
      </c>
      <c r="J857" s="41">
        <v>175</v>
      </c>
      <c r="K857" s="41">
        <v>264</v>
      </c>
    </row>
    <row r="858" spans="1:11" x14ac:dyDescent="0.45">
      <c r="A858" s="41" t="s">
        <v>3919</v>
      </c>
      <c r="B858" s="45" t="s">
        <v>3920</v>
      </c>
      <c r="C858" s="45" t="s">
        <v>3921</v>
      </c>
      <c r="D858" s="45"/>
      <c r="E858" s="41" t="s">
        <v>6155</v>
      </c>
      <c r="F858" s="41" t="s">
        <v>13</v>
      </c>
      <c r="G858" s="41">
        <v>510</v>
      </c>
      <c r="I858" s="65" t="s">
        <v>2075</v>
      </c>
      <c r="J858" s="41">
        <v>25</v>
      </c>
      <c r="K858" s="41">
        <v>40</v>
      </c>
    </row>
    <row r="859" spans="1:11" x14ac:dyDescent="0.45">
      <c r="A859" s="41" t="s">
        <v>3919</v>
      </c>
      <c r="B859" s="45" t="s">
        <v>3922</v>
      </c>
      <c r="C859" s="45" t="s">
        <v>3923</v>
      </c>
      <c r="D859" s="45"/>
      <c r="E859" s="41" t="s">
        <v>6155</v>
      </c>
      <c r="F859" s="41" t="s">
        <v>9</v>
      </c>
      <c r="G859" s="41">
        <v>418</v>
      </c>
      <c r="I859" s="65" t="s">
        <v>2075</v>
      </c>
      <c r="J859" s="41">
        <v>50</v>
      </c>
      <c r="K859" s="41">
        <v>80</v>
      </c>
    </row>
    <row r="860" spans="1:11" x14ac:dyDescent="0.45">
      <c r="A860" s="41" t="s">
        <v>3919</v>
      </c>
      <c r="B860" s="45" t="s">
        <v>3924</v>
      </c>
      <c r="C860" s="45" t="s">
        <v>3925</v>
      </c>
      <c r="D860" s="45"/>
      <c r="E860" s="41" t="s">
        <v>6155</v>
      </c>
      <c r="F860" s="41" t="s">
        <v>13</v>
      </c>
      <c r="G860" s="41">
        <v>497</v>
      </c>
      <c r="I860" s="65" t="s">
        <v>2075</v>
      </c>
      <c r="J860" s="41">
        <v>29</v>
      </c>
      <c r="K860" s="41">
        <v>46.400000000000006</v>
      </c>
    </row>
    <row r="861" spans="1:11" x14ac:dyDescent="0.45">
      <c r="A861" s="41" t="s">
        <v>3919</v>
      </c>
      <c r="B861" s="45" t="s">
        <v>3926</v>
      </c>
      <c r="C861" s="45" t="s">
        <v>3927</v>
      </c>
      <c r="D861" s="45"/>
      <c r="E861" s="41" t="s">
        <v>6155</v>
      </c>
      <c r="F861" s="41" t="s">
        <v>13</v>
      </c>
      <c r="G861" s="41">
        <v>464</v>
      </c>
      <c r="I861" s="65" t="s">
        <v>2075</v>
      </c>
      <c r="J861" s="41">
        <v>29</v>
      </c>
      <c r="K861" s="41">
        <v>46.400000000000006</v>
      </c>
    </row>
    <row r="862" spans="1:11" x14ac:dyDescent="0.45">
      <c r="A862" s="41" t="s">
        <v>3919</v>
      </c>
      <c r="B862" s="45" t="s">
        <v>3928</v>
      </c>
      <c r="C862" s="45" t="s">
        <v>3929</v>
      </c>
      <c r="D862" s="45"/>
      <c r="E862" s="41" t="s">
        <v>2376</v>
      </c>
      <c r="F862" s="41" t="s">
        <v>13</v>
      </c>
      <c r="G862" s="41">
        <v>653</v>
      </c>
      <c r="I862" s="65" t="s">
        <v>2075</v>
      </c>
      <c r="J862" s="41">
        <v>40</v>
      </c>
      <c r="K862" s="41">
        <v>57.6</v>
      </c>
    </row>
    <row r="863" spans="1:11" x14ac:dyDescent="0.45">
      <c r="A863" s="41" t="s">
        <v>3919</v>
      </c>
      <c r="B863" s="45" t="s">
        <v>3930</v>
      </c>
      <c r="C863" s="45" t="s">
        <v>3931</v>
      </c>
      <c r="D863" s="45"/>
      <c r="E863" s="41" t="s">
        <v>2107</v>
      </c>
      <c r="F863" s="41" t="s">
        <v>13</v>
      </c>
      <c r="G863" s="41">
        <v>896</v>
      </c>
      <c r="I863" s="65" t="s">
        <v>2081</v>
      </c>
      <c r="J863" s="41">
        <v>69</v>
      </c>
      <c r="K863" s="41">
        <v>110.4</v>
      </c>
    </row>
    <row r="864" spans="1:11" x14ac:dyDescent="0.45">
      <c r="A864" s="41" t="s">
        <v>3919</v>
      </c>
      <c r="B864" s="45" t="s">
        <v>3932</v>
      </c>
      <c r="C864" s="45" t="s">
        <v>3933</v>
      </c>
      <c r="D864" s="45"/>
      <c r="E864" s="41" t="s">
        <v>2170</v>
      </c>
      <c r="F864" s="41" t="s">
        <v>13</v>
      </c>
      <c r="G864" s="41">
        <v>395</v>
      </c>
      <c r="I864" s="65" t="s">
        <v>2081</v>
      </c>
      <c r="J864" s="41">
        <v>23</v>
      </c>
      <c r="K864" s="41">
        <v>36.800000000000004</v>
      </c>
    </row>
    <row r="865" spans="1:11" x14ac:dyDescent="0.45">
      <c r="A865" s="41" t="s">
        <v>3919</v>
      </c>
      <c r="B865" s="45" t="s">
        <v>3934</v>
      </c>
      <c r="C865" s="45" t="s">
        <v>3935</v>
      </c>
      <c r="D865" s="45"/>
      <c r="E865" s="41" t="s">
        <v>2084</v>
      </c>
      <c r="F865" s="41" t="s">
        <v>13</v>
      </c>
      <c r="G865" s="41">
        <v>1668</v>
      </c>
      <c r="I865" s="65" t="s">
        <v>2085</v>
      </c>
      <c r="J865" s="41">
        <v>90</v>
      </c>
      <c r="K865" s="41">
        <v>142.4</v>
      </c>
    </row>
    <row r="866" spans="1:11" x14ac:dyDescent="0.45">
      <c r="A866" s="41" t="s">
        <v>3936</v>
      </c>
      <c r="B866" s="45" t="s">
        <v>3937</v>
      </c>
      <c r="C866" s="45" t="s">
        <v>3938</v>
      </c>
      <c r="D866" s="45"/>
      <c r="E866" s="41" t="s">
        <v>6155</v>
      </c>
      <c r="F866" s="41" t="s">
        <v>7</v>
      </c>
      <c r="G866" s="41">
        <v>203</v>
      </c>
      <c r="I866" s="65" t="s">
        <v>2075</v>
      </c>
      <c r="J866" s="41">
        <v>124</v>
      </c>
      <c r="K866" s="41">
        <v>198.4</v>
      </c>
    </row>
    <row r="867" spans="1:11" x14ac:dyDescent="0.45">
      <c r="A867" s="41" t="s">
        <v>3936</v>
      </c>
      <c r="B867" s="45" t="s">
        <v>3939</v>
      </c>
      <c r="C867" s="45" t="s">
        <v>3940</v>
      </c>
      <c r="D867" s="45"/>
      <c r="E867" s="41" t="s">
        <v>6155</v>
      </c>
      <c r="F867" s="41" t="s">
        <v>7</v>
      </c>
      <c r="G867" s="41">
        <v>273</v>
      </c>
      <c r="I867" s="65" t="s">
        <v>2075</v>
      </c>
      <c r="J867" s="41">
        <v>196</v>
      </c>
      <c r="K867" s="41">
        <v>313.60000000000002</v>
      </c>
    </row>
    <row r="868" spans="1:11" x14ac:dyDescent="0.45">
      <c r="A868" s="41" t="s">
        <v>3936</v>
      </c>
      <c r="B868" s="45" t="s">
        <v>3941</v>
      </c>
      <c r="C868" s="45" t="s">
        <v>3942</v>
      </c>
      <c r="D868" s="45"/>
      <c r="E868" s="41" t="s">
        <v>2376</v>
      </c>
      <c r="F868" s="41" t="s">
        <v>7</v>
      </c>
      <c r="G868" s="41">
        <v>315</v>
      </c>
      <c r="I868" s="65" t="s">
        <v>2075</v>
      </c>
      <c r="J868" s="41">
        <v>210</v>
      </c>
      <c r="K868" s="41">
        <v>286.40000000000003</v>
      </c>
    </row>
    <row r="869" spans="1:11" x14ac:dyDescent="0.45">
      <c r="A869" s="41" t="s">
        <v>3936</v>
      </c>
      <c r="B869" s="45" t="s">
        <v>3943</v>
      </c>
      <c r="C869" s="45" t="s">
        <v>3944</v>
      </c>
      <c r="D869" s="45"/>
      <c r="E869" s="41" t="s">
        <v>6155</v>
      </c>
      <c r="F869" s="41" t="s">
        <v>7</v>
      </c>
      <c r="G869" s="41">
        <v>314</v>
      </c>
      <c r="I869" s="65" t="s">
        <v>2075</v>
      </c>
      <c r="J869" s="41">
        <v>243</v>
      </c>
      <c r="K869" s="41">
        <v>388.8</v>
      </c>
    </row>
    <row r="870" spans="1:11" x14ac:dyDescent="0.45">
      <c r="A870" s="41" t="s">
        <v>3936</v>
      </c>
      <c r="B870" s="45" t="s">
        <v>3945</v>
      </c>
      <c r="C870" s="45" t="s">
        <v>3946</v>
      </c>
      <c r="D870" s="45"/>
      <c r="E870" s="41" t="s">
        <v>2376</v>
      </c>
      <c r="F870" s="41" t="s">
        <v>7</v>
      </c>
      <c r="G870" s="41">
        <v>650</v>
      </c>
      <c r="I870" s="65" t="s">
        <v>2075</v>
      </c>
      <c r="J870" s="41">
        <v>524</v>
      </c>
      <c r="K870" s="41">
        <v>756.80000000000007</v>
      </c>
    </row>
    <row r="871" spans="1:11" x14ac:dyDescent="0.45">
      <c r="A871" s="41" t="s">
        <v>3936</v>
      </c>
      <c r="B871" s="45" t="s">
        <v>3947</v>
      </c>
      <c r="C871" s="45" t="s">
        <v>3948</v>
      </c>
      <c r="D871" s="45"/>
      <c r="E871" s="41" t="s">
        <v>6155</v>
      </c>
      <c r="F871" s="41" t="s">
        <v>7</v>
      </c>
      <c r="G871" s="41">
        <v>355</v>
      </c>
      <c r="I871" s="65" t="s">
        <v>2075</v>
      </c>
      <c r="J871" s="41">
        <v>309</v>
      </c>
      <c r="K871" s="41">
        <v>494.40000000000003</v>
      </c>
    </row>
    <row r="872" spans="1:11" x14ac:dyDescent="0.45">
      <c r="A872" s="41" t="s">
        <v>3936</v>
      </c>
      <c r="B872" s="45" t="s">
        <v>3949</v>
      </c>
      <c r="C872" s="45" t="s">
        <v>3950</v>
      </c>
      <c r="D872" s="45"/>
      <c r="E872" s="41" t="s">
        <v>6155</v>
      </c>
      <c r="F872" s="41" t="s">
        <v>7</v>
      </c>
      <c r="G872" s="41">
        <v>476</v>
      </c>
      <c r="I872" s="65" t="s">
        <v>2075</v>
      </c>
      <c r="J872" s="41">
        <v>406</v>
      </c>
      <c r="K872" s="41">
        <v>649.6</v>
      </c>
    </row>
    <row r="873" spans="1:11" x14ac:dyDescent="0.45">
      <c r="A873" s="41" t="s">
        <v>3936</v>
      </c>
      <c r="B873" s="45" t="s">
        <v>3951</v>
      </c>
      <c r="C873" s="45" t="s">
        <v>3952</v>
      </c>
      <c r="D873" s="45"/>
      <c r="E873" s="41" t="s">
        <v>2376</v>
      </c>
      <c r="F873" s="41" t="s">
        <v>7</v>
      </c>
      <c r="G873" s="41">
        <v>346</v>
      </c>
      <c r="I873" s="65" t="s">
        <v>2075</v>
      </c>
      <c r="J873" s="41">
        <v>295</v>
      </c>
      <c r="K873" s="41">
        <v>430.40000000000003</v>
      </c>
    </row>
    <row r="874" spans="1:11" x14ac:dyDescent="0.45">
      <c r="A874" s="41" t="s">
        <v>3936</v>
      </c>
      <c r="B874" s="45" t="s">
        <v>3953</v>
      </c>
      <c r="C874" s="45" t="s">
        <v>3954</v>
      </c>
      <c r="D874" s="45"/>
      <c r="E874" s="41" t="s">
        <v>2376</v>
      </c>
      <c r="F874" s="41" t="s">
        <v>7</v>
      </c>
      <c r="G874" s="41">
        <v>301</v>
      </c>
      <c r="I874" s="65" t="s">
        <v>2075</v>
      </c>
      <c r="J874" s="41">
        <v>242</v>
      </c>
      <c r="K874" s="41">
        <v>340.8</v>
      </c>
    </row>
    <row r="875" spans="1:11" x14ac:dyDescent="0.45">
      <c r="A875" s="41" t="s">
        <v>3936</v>
      </c>
      <c r="B875" s="45" t="s">
        <v>3955</v>
      </c>
      <c r="C875" s="45" t="s">
        <v>3956</v>
      </c>
      <c r="D875" s="45"/>
      <c r="E875" s="41" t="s">
        <v>2376</v>
      </c>
      <c r="F875" s="41" t="s">
        <v>7</v>
      </c>
      <c r="G875" s="41">
        <v>636</v>
      </c>
      <c r="I875" s="65" t="s">
        <v>2075</v>
      </c>
      <c r="J875" s="41">
        <v>547</v>
      </c>
      <c r="K875" s="41">
        <v>819.2</v>
      </c>
    </row>
    <row r="876" spans="1:11" x14ac:dyDescent="0.45">
      <c r="A876" s="41" t="s">
        <v>3936</v>
      </c>
      <c r="B876" s="45" t="s">
        <v>3555</v>
      </c>
      <c r="C876" s="45" t="s">
        <v>3957</v>
      </c>
      <c r="D876" s="45"/>
      <c r="E876" s="41" t="s">
        <v>6155</v>
      </c>
      <c r="F876" s="41" t="s">
        <v>7</v>
      </c>
      <c r="G876" s="41">
        <v>701</v>
      </c>
      <c r="I876" s="65" t="s">
        <v>2075</v>
      </c>
      <c r="J876" s="41">
        <v>543</v>
      </c>
      <c r="K876" s="41">
        <v>868.80000000000007</v>
      </c>
    </row>
    <row r="877" spans="1:11" x14ac:dyDescent="0.45">
      <c r="A877" s="41" t="s">
        <v>3936</v>
      </c>
      <c r="B877" s="45" t="s">
        <v>3958</v>
      </c>
      <c r="C877" s="45" t="s">
        <v>3959</v>
      </c>
      <c r="D877" s="45"/>
      <c r="E877" s="41" t="s">
        <v>2376</v>
      </c>
      <c r="F877" s="41" t="s">
        <v>7</v>
      </c>
      <c r="G877" s="41">
        <v>367</v>
      </c>
      <c r="I877" s="65" t="s">
        <v>2075</v>
      </c>
      <c r="J877" s="41">
        <v>309</v>
      </c>
      <c r="K877" s="41">
        <v>478.40000000000003</v>
      </c>
    </row>
    <row r="878" spans="1:11" x14ac:dyDescent="0.45">
      <c r="A878" s="41" t="s">
        <v>3936</v>
      </c>
      <c r="B878" s="45" t="s">
        <v>3960</v>
      </c>
      <c r="C878" s="45" t="s">
        <v>3961</v>
      </c>
      <c r="D878" s="45"/>
      <c r="E878" s="41" t="s">
        <v>2376</v>
      </c>
      <c r="F878" s="41" t="s">
        <v>7</v>
      </c>
      <c r="G878" s="41">
        <v>209</v>
      </c>
      <c r="I878" s="65" t="s">
        <v>2075</v>
      </c>
      <c r="J878" s="41">
        <v>172</v>
      </c>
      <c r="K878" s="41">
        <v>252.8</v>
      </c>
    </row>
    <row r="879" spans="1:11" x14ac:dyDescent="0.45">
      <c r="A879" s="41" t="s">
        <v>3936</v>
      </c>
      <c r="B879" s="45" t="s">
        <v>3962</v>
      </c>
      <c r="C879" s="45" t="s">
        <v>3963</v>
      </c>
      <c r="D879" s="45"/>
      <c r="E879" s="41" t="s">
        <v>2376</v>
      </c>
      <c r="F879" s="41" t="s">
        <v>7</v>
      </c>
      <c r="G879" s="41">
        <v>605</v>
      </c>
      <c r="I879" s="65" t="s">
        <v>2075</v>
      </c>
      <c r="J879" s="41">
        <v>329</v>
      </c>
      <c r="K879" s="41">
        <v>467.20000000000005</v>
      </c>
    </row>
    <row r="880" spans="1:11" x14ac:dyDescent="0.45">
      <c r="A880" s="41" t="s">
        <v>3936</v>
      </c>
      <c r="B880" s="45" t="s">
        <v>3964</v>
      </c>
      <c r="C880" s="45" t="s">
        <v>3965</v>
      </c>
      <c r="D880" s="45"/>
      <c r="E880" s="41" t="s">
        <v>2376</v>
      </c>
      <c r="F880" s="41" t="s">
        <v>7</v>
      </c>
      <c r="G880" s="41">
        <v>181</v>
      </c>
      <c r="I880" s="65" t="s">
        <v>2075</v>
      </c>
      <c r="J880" s="41">
        <v>155</v>
      </c>
      <c r="K880" s="41">
        <v>222.4</v>
      </c>
    </row>
    <row r="881" spans="1:11" x14ac:dyDescent="0.45">
      <c r="A881" s="41" t="s">
        <v>3936</v>
      </c>
      <c r="B881" s="45" t="s">
        <v>3966</v>
      </c>
      <c r="C881" s="45" t="s">
        <v>3967</v>
      </c>
      <c r="D881" s="45"/>
      <c r="E881" s="41" t="s">
        <v>6155</v>
      </c>
      <c r="F881" s="41" t="s">
        <v>7</v>
      </c>
      <c r="G881" s="41">
        <v>151</v>
      </c>
      <c r="I881" s="65" t="s">
        <v>2075</v>
      </c>
      <c r="J881" s="41">
        <v>112</v>
      </c>
      <c r="K881" s="41">
        <v>179.20000000000002</v>
      </c>
    </row>
    <row r="882" spans="1:11" x14ac:dyDescent="0.45">
      <c r="A882" s="41" t="s">
        <v>3936</v>
      </c>
      <c r="B882" s="45" t="s">
        <v>3968</v>
      </c>
      <c r="C882" s="45" t="s">
        <v>3969</v>
      </c>
      <c r="D882" s="45"/>
      <c r="E882" s="41" t="s">
        <v>2376</v>
      </c>
      <c r="F882" s="41" t="s">
        <v>7</v>
      </c>
      <c r="G882" s="41">
        <v>156</v>
      </c>
      <c r="I882" s="65" t="s">
        <v>2075</v>
      </c>
      <c r="J882" s="41">
        <v>98</v>
      </c>
      <c r="K882" s="41">
        <v>134.4</v>
      </c>
    </row>
    <row r="883" spans="1:11" x14ac:dyDescent="0.45">
      <c r="A883" s="41" t="s">
        <v>3936</v>
      </c>
      <c r="B883" s="45" t="s">
        <v>3970</v>
      </c>
      <c r="C883" s="45" t="s">
        <v>3971</v>
      </c>
      <c r="D883" s="45"/>
      <c r="E883" s="41" t="s">
        <v>2376</v>
      </c>
      <c r="F883" s="41" t="s">
        <v>7</v>
      </c>
      <c r="G883" s="41">
        <v>252</v>
      </c>
      <c r="I883" s="65" t="s">
        <v>2075</v>
      </c>
      <c r="J883" s="41">
        <v>147</v>
      </c>
      <c r="K883" s="41">
        <v>212.8</v>
      </c>
    </row>
    <row r="884" spans="1:11" x14ac:dyDescent="0.45">
      <c r="A884" s="41" t="s">
        <v>3936</v>
      </c>
      <c r="B884" s="45" t="s">
        <v>3972</v>
      </c>
      <c r="C884" s="45" t="s">
        <v>3973</v>
      </c>
      <c r="D884" s="45"/>
      <c r="E884" s="41" t="s">
        <v>6155</v>
      </c>
      <c r="F884" s="41" t="s">
        <v>7</v>
      </c>
      <c r="G884" s="41">
        <v>196</v>
      </c>
      <c r="I884" s="65" t="s">
        <v>2075</v>
      </c>
      <c r="J884" s="41">
        <v>101</v>
      </c>
      <c r="K884" s="41">
        <v>161.60000000000002</v>
      </c>
    </row>
    <row r="885" spans="1:11" x14ac:dyDescent="0.45">
      <c r="A885" s="41" t="s">
        <v>3936</v>
      </c>
      <c r="B885" s="45" t="s">
        <v>3974</v>
      </c>
      <c r="C885" s="45" t="s">
        <v>3975</v>
      </c>
      <c r="D885" s="45"/>
      <c r="E885" s="41" t="s">
        <v>2144</v>
      </c>
      <c r="F885" s="41" t="s">
        <v>7</v>
      </c>
      <c r="G885" s="41">
        <v>1024</v>
      </c>
      <c r="I885" s="65" t="s">
        <v>2081</v>
      </c>
      <c r="J885" s="41">
        <v>762</v>
      </c>
      <c r="K885" s="41">
        <v>1219.2</v>
      </c>
    </row>
    <row r="886" spans="1:11" x14ac:dyDescent="0.45">
      <c r="A886" s="41" t="s">
        <v>3936</v>
      </c>
      <c r="B886" s="45" t="s">
        <v>3976</v>
      </c>
      <c r="C886" s="45" t="s">
        <v>3977</v>
      </c>
      <c r="D886" s="45"/>
      <c r="E886" s="41" t="s">
        <v>2144</v>
      </c>
      <c r="F886" s="41" t="s">
        <v>7</v>
      </c>
      <c r="G886" s="41">
        <v>1123</v>
      </c>
      <c r="I886" s="65" t="s">
        <v>2081</v>
      </c>
      <c r="J886" s="41">
        <v>748</v>
      </c>
      <c r="K886" s="41">
        <v>1196.8</v>
      </c>
    </row>
    <row r="887" spans="1:11" x14ac:dyDescent="0.45">
      <c r="A887" s="41" t="s">
        <v>3936</v>
      </c>
      <c r="B887" s="45" t="s">
        <v>3978</v>
      </c>
      <c r="C887" s="45" t="s">
        <v>3979</v>
      </c>
      <c r="D887" s="45"/>
      <c r="E887" s="41" t="s">
        <v>2144</v>
      </c>
      <c r="F887" s="41" t="s">
        <v>7</v>
      </c>
      <c r="G887" s="41">
        <v>891</v>
      </c>
      <c r="I887" s="65" t="s">
        <v>2081</v>
      </c>
      <c r="J887" s="41">
        <v>693</v>
      </c>
      <c r="K887" s="41">
        <v>1108.8</v>
      </c>
    </row>
    <row r="888" spans="1:11" x14ac:dyDescent="0.45">
      <c r="A888" s="41" t="s">
        <v>3936</v>
      </c>
      <c r="B888" s="45" t="s">
        <v>3980</v>
      </c>
      <c r="C888" s="45" t="s">
        <v>3981</v>
      </c>
      <c r="D888" s="45"/>
      <c r="E888" s="41" t="s">
        <v>2084</v>
      </c>
      <c r="F888" s="41" t="s">
        <v>7</v>
      </c>
      <c r="G888" s="41">
        <v>2666</v>
      </c>
      <c r="I888" s="65" t="s">
        <v>2085</v>
      </c>
      <c r="J888" s="41">
        <v>1952</v>
      </c>
      <c r="K888" s="41">
        <v>3123.2000000000003</v>
      </c>
    </row>
    <row r="889" spans="1:11" x14ac:dyDescent="0.45">
      <c r="A889" s="41" t="s">
        <v>3936</v>
      </c>
      <c r="B889" s="45" t="s">
        <v>3982</v>
      </c>
      <c r="C889" s="45" t="s">
        <v>3983</v>
      </c>
      <c r="D889" s="45"/>
      <c r="E889" s="41" t="s">
        <v>3984</v>
      </c>
      <c r="F889" s="41" t="s">
        <v>7</v>
      </c>
      <c r="G889" s="41">
        <v>98</v>
      </c>
      <c r="I889" s="65" t="s">
        <v>2228</v>
      </c>
      <c r="J889" s="41">
        <v>89</v>
      </c>
      <c r="K889" s="41">
        <v>142.4</v>
      </c>
    </row>
    <row r="890" spans="1:11" x14ac:dyDescent="0.45">
      <c r="A890" s="41" t="s">
        <v>3936</v>
      </c>
      <c r="B890" s="45" t="s">
        <v>3985</v>
      </c>
      <c r="C890" s="45" t="s">
        <v>3986</v>
      </c>
      <c r="D890" s="45"/>
      <c r="E890" s="41" t="s">
        <v>2227</v>
      </c>
      <c r="F890" s="41" t="s">
        <v>7</v>
      </c>
      <c r="G890" s="41">
        <v>92</v>
      </c>
      <c r="I890" s="65" t="s">
        <v>2085</v>
      </c>
      <c r="J890" s="41">
        <v>82</v>
      </c>
      <c r="K890" s="41">
        <v>131.20000000000002</v>
      </c>
    </row>
    <row r="891" spans="1:11" x14ac:dyDescent="0.45">
      <c r="A891" s="41" t="s">
        <v>3987</v>
      </c>
      <c r="B891" s="45" t="s">
        <v>3988</v>
      </c>
      <c r="C891" s="45" t="s">
        <v>3989</v>
      </c>
      <c r="D891" s="45"/>
      <c r="E891" s="41" t="s">
        <v>2344</v>
      </c>
      <c r="F891" s="41" t="s">
        <v>9</v>
      </c>
      <c r="G891" s="41">
        <v>541</v>
      </c>
      <c r="I891" s="65" t="s">
        <v>2075</v>
      </c>
      <c r="J891" s="41">
        <v>69</v>
      </c>
      <c r="K891" s="41">
        <v>105.60000000000001</v>
      </c>
    </row>
    <row r="892" spans="1:11" x14ac:dyDescent="0.45">
      <c r="A892" s="41" t="s">
        <v>3987</v>
      </c>
      <c r="B892" s="45" t="s">
        <v>3990</v>
      </c>
      <c r="C892" s="45" t="s">
        <v>3991</v>
      </c>
      <c r="D892" s="45"/>
      <c r="E892" s="41" t="s">
        <v>2244</v>
      </c>
      <c r="F892" s="41" t="s">
        <v>13</v>
      </c>
      <c r="G892" s="41">
        <v>287</v>
      </c>
      <c r="I892" s="65" t="s">
        <v>2075</v>
      </c>
      <c r="J892" s="41">
        <v>32</v>
      </c>
      <c r="K892" s="41">
        <v>51.2</v>
      </c>
    </row>
    <row r="893" spans="1:11" x14ac:dyDescent="0.45">
      <c r="A893" s="41" t="s">
        <v>3987</v>
      </c>
      <c r="B893" s="45" t="s">
        <v>3992</v>
      </c>
      <c r="C893" s="45" t="s">
        <v>3993</v>
      </c>
      <c r="D893" s="45"/>
      <c r="E893" s="41" t="s">
        <v>2144</v>
      </c>
      <c r="F893" s="41" t="s">
        <v>13</v>
      </c>
      <c r="G893" s="41">
        <v>490</v>
      </c>
      <c r="I893" s="65" t="s">
        <v>2081</v>
      </c>
      <c r="J893" s="41">
        <v>52</v>
      </c>
      <c r="K893" s="41">
        <v>83.2</v>
      </c>
    </row>
    <row r="894" spans="1:11" x14ac:dyDescent="0.45">
      <c r="A894" s="41" t="s">
        <v>3987</v>
      </c>
      <c r="B894" s="45" t="s">
        <v>3994</v>
      </c>
      <c r="C894" s="45" t="s">
        <v>3995</v>
      </c>
      <c r="D894" s="45"/>
      <c r="E894" s="41" t="s">
        <v>2084</v>
      </c>
      <c r="F894" s="41" t="s">
        <v>13</v>
      </c>
      <c r="G894" s="41">
        <v>797</v>
      </c>
      <c r="I894" s="65" t="s">
        <v>2085</v>
      </c>
      <c r="J894" s="41">
        <v>92</v>
      </c>
      <c r="K894" s="41">
        <v>144</v>
      </c>
    </row>
    <row r="895" spans="1:11" x14ac:dyDescent="0.45">
      <c r="A895" s="41" t="s">
        <v>3996</v>
      </c>
      <c r="B895" s="45" t="s">
        <v>3997</v>
      </c>
      <c r="C895" s="45" t="s">
        <v>3998</v>
      </c>
      <c r="D895" s="45"/>
      <c r="E895" s="41" t="s">
        <v>6155</v>
      </c>
      <c r="F895" s="41" t="s">
        <v>13</v>
      </c>
      <c r="G895" s="41">
        <v>428</v>
      </c>
      <c r="I895" s="65" t="s">
        <v>2075</v>
      </c>
      <c r="J895" s="41">
        <v>28</v>
      </c>
      <c r="K895" s="41">
        <v>44.800000000000004</v>
      </c>
    </row>
    <row r="896" spans="1:11" x14ac:dyDescent="0.45">
      <c r="A896" s="41" t="s">
        <v>3996</v>
      </c>
      <c r="B896" s="45" t="s">
        <v>3999</v>
      </c>
      <c r="C896" s="45" t="s">
        <v>4000</v>
      </c>
      <c r="D896" s="45"/>
      <c r="E896" s="41" t="s">
        <v>6155</v>
      </c>
      <c r="F896" s="41" t="s">
        <v>13</v>
      </c>
      <c r="G896" s="41">
        <v>344</v>
      </c>
      <c r="I896" s="65" t="s">
        <v>2075</v>
      </c>
      <c r="J896" s="41">
        <v>37</v>
      </c>
      <c r="K896" s="41">
        <v>59.2</v>
      </c>
    </row>
    <row r="897" spans="1:11" x14ac:dyDescent="0.45">
      <c r="A897" s="41" t="s">
        <v>3996</v>
      </c>
      <c r="B897" s="45" t="s">
        <v>4001</v>
      </c>
      <c r="C897" s="45" t="s">
        <v>4002</v>
      </c>
      <c r="D897" s="45"/>
      <c r="E897" s="41" t="s">
        <v>6155</v>
      </c>
      <c r="F897" s="41" t="s">
        <v>9</v>
      </c>
      <c r="G897" s="41">
        <v>340</v>
      </c>
      <c r="I897" s="65" t="s">
        <v>2075</v>
      </c>
      <c r="J897" s="41">
        <v>40</v>
      </c>
      <c r="K897" s="41">
        <v>64</v>
      </c>
    </row>
    <row r="898" spans="1:11" x14ac:dyDescent="0.45">
      <c r="A898" s="41" t="s">
        <v>3996</v>
      </c>
      <c r="B898" s="45" t="s">
        <v>4003</v>
      </c>
      <c r="C898" s="45" t="s">
        <v>4004</v>
      </c>
      <c r="D898" s="45"/>
      <c r="E898" s="41" t="s">
        <v>6155</v>
      </c>
      <c r="F898" s="41" t="s">
        <v>13</v>
      </c>
      <c r="G898" s="41">
        <v>384</v>
      </c>
      <c r="I898" s="65" t="s">
        <v>2075</v>
      </c>
      <c r="J898" s="41">
        <v>42</v>
      </c>
      <c r="K898" s="41">
        <v>67.2</v>
      </c>
    </row>
    <row r="899" spans="1:11" x14ac:dyDescent="0.45">
      <c r="A899" s="41" t="s">
        <v>3996</v>
      </c>
      <c r="B899" s="45" t="s">
        <v>4005</v>
      </c>
      <c r="C899" s="45" t="s">
        <v>4006</v>
      </c>
      <c r="D899" s="45"/>
      <c r="E899" s="41" t="s">
        <v>6155</v>
      </c>
      <c r="F899" s="41" t="s">
        <v>9</v>
      </c>
      <c r="G899" s="41">
        <v>360</v>
      </c>
      <c r="I899" s="65" t="s">
        <v>2075</v>
      </c>
      <c r="J899" s="41">
        <v>38</v>
      </c>
      <c r="K899" s="41">
        <v>60.800000000000004</v>
      </c>
    </row>
    <row r="900" spans="1:11" x14ac:dyDescent="0.45">
      <c r="A900" s="41" t="s">
        <v>3996</v>
      </c>
      <c r="B900" s="45" t="s">
        <v>304</v>
      </c>
      <c r="C900" s="45" t="s">
        <v>4007</v>
      </c>
      <c r="D900" s="45"/>
      <c r="E900" s="41" t="s">
        <v>6155</v>
      </c>
      <c r="F900" s="41" t="s">
        <v>13</v>
      </c>
      <c r="G900" s="41">
        <v>377</v>
      </c>
      <c r="I900" s="65" t="s">
        <v>2075</v>
      </c>
      <c r="J900" s="41">
        <v>39</v>
      </c>
      <c r="K900" s="41">
        <v>62.400000000000006</v>
      </c>
    </row>
    <row r="901" spans="1:11" x14ac:dyDescent="0.45">
      <c r="A901" s="41" t="s">
        <v>3996</v>
      </c>
      <c r="B901" s="45" t="s">
        <v>4008</v>
      </c>
      <c r="C901" s="45" t="s">
        <v>4009</v>
      </c>
      <c r="D901" s="45"/>
      <c r="E901" s="41" t="s">
        <v>6155</v>
      </c>
      <c r="F901" s="41" t="s">
        <v>9</v>
      </c>
      <c r="G901" s="41">
        <v>346</v>
      </c>
      <c r="I901" s="65" t="s">
        <v>2075</v>
      </c>
      <c r="J901" s="41">
        <v>98</v>
      </c>
      <c r="K901" s="41">
        <v>156.80000000000001</v>
      </c>
    </row>
    <row r="902" spans="1:11" x14ac:dyDescent="0.45">
      <c r="A902" s="41" t="s">
        <v>3996</v>
      </c>
      <c r="B902" s="45" t="s">
        <v>3152</v>
      </c>
      <c r="C902" s="45" t="s">
        <v>4010</v>
      </c>
      <c r="D902" s="45"/>
      <c r="E902" s="41" t="s">
        <v>6155</v>
      </c>
      <c r="F902" s="41" t="s">
        <v>13</v>
      </c>
      <c r="G902" s="41">
        <v>372</v>
      </c>
      <c r="I902" s="65" t="s">
        <v>2075</v>
      </c>
      <c r="J902" s="41">
        <v>40</v>
      </c>
      <c r="K902" s="41">
        <v>64</v>
      </c>
    </row>
    <row r="903" spans="1:11" x14ac:dyDescent="0.45">
      <c r="A903" s="41" t="s">
        <v>3996</v>
      </c>
      <c r="B903" s="45" t="s">
        <v>4011</v>
      </c>
      <c r="C903" s="45" t="s">
        <v>4012</v>
      </c>
      <c r="D903" s="45"/>
      <c r="E903" s="41" t="s">
        <v>6155</v>
      </c>
      <c r="F903" s="41" t="s">
        <v>13</v>
      </c>
      <c r="G903" s="41">
        <v>365</v>
      </c>
      <c r="I903" s="65" t="s">
        <v>2075</v>
      </c>
      <c r="J903" s="41">
        <v>6</v>
      </c>
      <c r="K903" s="41">
        <v>9.6000000000000014</v>
      </c>
    </row>
    <row r="904" spans="1:11" x14ac:dyDescent="0.45">
      <c r="A904" s="41" t="s">
        <v>3996</v>
      </c>
      <c r="B904" s="45" t="s">
        <v>2162</v>
      </c>
      <c r="C904" s="45" t="s">
        <v>4013</v>
      </c>
      <c r="D904" s="45"/>
      <c r="E904" s="41" t="s">
        <v>6155</v>
      </c>
      <c r="F904" s="41" t="s">
        <v>13</v>
      </c>
      <c r="G904" s="41">
        <v>237</v>
      </c>
      <c r="I904" s="65" t="s">
        <v>2075</v>
      </c>
      <c r="J904" s="41">
        <v>21</v>
      </c>
      <c r="K904" s="41">
        <v>33.6</v>
      </c>
    </row>
    <row r="905" spans="1:11" x14ac:dyDescent="0.45">
      <c r="A905" s="41" t="s">
        <v>3996</v>
      </c>
      <c r="B905" s="45" t="s">
        <v>4014</v>
      </c>
      <c r="C905" s="45" t="s">
        <v>4015</v>
      </c>
      <c r="D905" s="45"/>
      <c r="E905" s="41" t="s">
        <v>6155</v>
      </c>
      <c r="F905" s="41" t="s">
        <v>13</v>
      </c>
      <c r="G905" s="41">
        <v>398</v>
      </c>
      <c r="I905" s="65" t="s">
        <v>2075</v>
      </c>
      <c r="J905" s="41">
        <v>31</v>
      </c>
      <c r="K905" s="41">
        <v>49.6</v>
      </c>
    </row>
    <row r="906" spans="1:11" x14ac:dyDescent="0.45">
      <c r="A906" s="41" t="s">
        <v>3996</v>
      </c>
      <c r="B906" s="45" t="s">
        <v>6177</v>
      </c>
      <c r="C906" s="45" t="s">
        <v>4016</v>
      </c>
      <c r="D906" s="45"/>
      <c r="E906" s="41" t="s">
        <v>2070</v>
      </c>
      <c r="F906" s="41" t="s">
        <v>13</v>
      </c>
      <c r="G906" s="41">
        <v>168</v>
      </c>
      <c r="I906" s="65" t="s">
        <v>2071</v>
      </c>
      <c r="J906" s="41">
        <v>23</v>
      </c>
      <c r="K906" s="41">
        <v>0</v>
      </c>
    </row>
    <row r="907" spans="1:11" x14ac:dyDescent="0.45">
      <c r="A907" s="41" t="s">
        <v>3996</v>
      </c>
      <c r="B907" s="45" t="s">
        <v>4017</v>
      </c>
      <c r="C907" s="45" t="s">
        <v>4018</v>
      </c>
      <c r="D907" s="45"/>
      <c r="E907" s="41" t="s">
        <v>6155</v>
      </c>
      <c r="F907" s="41" t="s">
        <v>9</v>
      </c>
      <c r="G907" s="41">
        <v>225</v>
      </c>
      <c r="I907" s="65" t="s">
        <v>2075</v>
      </c>
      <c r="J907" s="41">
        <v>27</v>
      </c>
      <c r="K907" s="41">
        <v>43.2</v>
      </c>
    </row>
    <row r="908" spans="1:11" x14ac:dyDescent="0.45">
      <c r="A908" s="41" t="s">
        <v>3996</v>
      </c>
      <c r="B908" s="45" t="s">
        <v>4019</v>
      </c>
      <c r="C908" s="45" t="s">
        <v>4020</v>
      </c>
      <c r="D908" s="45"/>
      <c r="E908" s="41" t="s">
        <v>6155</v>
      </c>
      <c r="F908" s="41" t="s">
        <v>13</v>
      </c>
      <c r="G908" s="41">
        <v>214</v>
      </c>
      <c r="I908" s="65" t="s">
        <v>2075</v>
      </c>
      <c r="J908" s="41">
        <v>7</v>
      </c>
      <c r="K908" s="41">
        <v>11.200000000000001</v>
      </c>
    </row>
    <row r="909" spans="1:11" x14ac:dyDescent="0.45">
      <c r="A909" s="41" t="s">
        <v>3996</v>
      </c>
      <c r="B909" s="45" t="s">
        <v>4021</v>
      </c>
      <c r="C909" s="45" t="s">
        <v>4022</v>
      </c>
      <c r="D909" s="45"/>
      <c r="E909" s="41" t="s">
        <v>6155</v>
      </c>
      <c r="F909" s="41" t="s">
        <v>13</v>
      </c>
      <c r="G909" s="41">
        <v>245</v>
      </c>
      <c r="I909" s="65" t="s">
        <v>2075</v>
      </c>
      <c r="J909" s="41">
        <v>16</v>
      </c>
      <c r="K909" s="41">
        <v>25.6</v>
      </c>
    </row>
    <row r="910" spans="1:11" x14ac:dyDescent="0.45">
      <c r="A910" s="41" t="s">
        <v>3996</v>
      </c>
      <c r="B910" s="45" t="s">
        <v>4023</v>
      </c>
      <c r="C910" s="45" t="s">
        <v>4024</v>
      </c>
      <c r="D910" s="45"/>
      <c r="E910" s="41" t="s">
        <v>6155</v>
      </c>
      <c r="F910" s="41" t="s">
        <v>13</v>
      </c>
      <c r="G910" s="41">
        <v>395</v>
      </c>
      <c r="I910" s="65" t="s">
        <v>2075</v>
      </c>
      <c r="J910" s="41">
        <v>48</v>
      </c>
      <c r="K910" s="41">
        <v>76.800000000000011</v>
      </c>
    </row>
    <row r="911" spans="1:11" x14ac:dyDescent="0.45">
      <c r="A911" s="41" t="s">
        <v>3996</v>
      </c>
      <c r="B911" s="45" t="s">
        <v>4025</v>
      </c>
      <c r="C911" s="45" t="s">
        <v>4026</v>
      </c>
      <c r="D911" s="45"/>
      <c r="E911" s="41" t="s">
        <v>2144</v>
      </c>
      <c r="F911" s="41" t="s">
        <v>13</v>
      </c>
      <c r="G911" s="41">
        <v>507</v>
      </c>
      <c r="I911" s="65" t="s">
        <v>2081</v>
      </c>
      <c r="J911" s="41">
        <v>71</v>
      </c>
      <c r="K911" s="41">
        <v>113.60000000000001</v>
      </c>
    </row>
    <row r="912" spans="1:11" x14ac:dyDescent="0.45">
      <c r="A912" s="41" t="s">
        <v>3996</v>
      </c>
      <c r="B912" s="45" t="s">
        <v>4027</v>
      </c>
      <c r="C912" s="45" t="s">
        <v>4028</v>
      </c>
      <c r="D912" s="45"/>
      <c r="E912" s="41" t="s">
        <v>2144</v>
      </c>
      <c r="F912" s="41" t="s">
        <v>13</v>
      </c>
      <c r="G912" s="41">
        <v>786</v>
      </c>
      <c r="I912" s="65" t="s">
        <v>2081</v>
      </c>
      <c r="J912" s="41">
        <v>49</v>
      </c>
      <c r="K912" s="41">
        <v>78.400000000000006</v>
      </c>
    </row>
    <row r="913" spans="1:11" x14ac:dyDescent="0.45">
      <c r="A913" s="41" t="s">
        <v>3996</v>
      </c>
      <c r="B913" s="45" t="s">
        <v>4029</v>
      </c>
      <c r="C913" s="45" t="s">
        <v>4030</v>
      </c>
      <c r="D913" s="45"/>
      <c r="E913" s="41" t="s">
        <v>2144</v>
      </c>
      <c r="F913" s="41" t="s">
        <v>13</v>
      </c>
      <c r="G913" s="41">
        <v>947</v>
      </c>
      <c r="I913" s="65" t="s">
        <v>2081</v>
      </c>
      <c r="J913" s="41">
        <v>102</v>
      </c>
      <c r="K913" s="41">
        <v>163.20000000000002</v>
      </c>
    </row>
    <row r="914" spans="1:11" x14ac:dyDescent="0.45">
      <c r="A914" s="41" t="s">
        <v>3996</v>
      </c>
      <c r="B914" s="45" t="s">
        <v>4031</v>
      </c>
      <c r="C914" s="45" t="s">
        <v>4032</v>
      </c>
      <c r="D914" s="45"/>
      <c r="E914" s="41" t="s">
        <v>2144</v>
      </c>
      <c r="F914" s="41" t="s">
        <v>13</v>
      </c>
      <c r="G914" s="41">
        <v>654</v>
      </c>
      <c r="I914" s="65" t="s">
        <v>2081</v>
      </c>
      <c r="J914" s="41">
        <v>70</v>
      </c>
      <c r="K914" s="41">
        <v>112</v>
      </c>
    </row>
    <row r="915" spans="1:11" x14ac:dyDescent="0.45">
      <c r="A915" s="41" t="s">
        <v>3996</v>
      </c>
      <c r="B915" s="45" t="s">
        <v>4033</v>
      </c>
      <c r="C915" s="45" t="s">
        <v>4034</v>
      </c>
      <c r="D915" s="45"/>
      <c r="E915" s="41" t="s">
        <v>2084</v>
      </c>
      <c r="F915" s="41" t="s">
        <v>13</v>
      </c>
      <c r="G915" s="41">
        <v>2062</v>
      </c>
      <c r="I915" s="65" t="s">
        <v>2085</v>
      </c>
      <c r="J915" s="41">
        <v>283</v>
      </c>
      <c r="K915" s="41">
        <v>428.8</v>
      </c>
    </row>
    <row r="916" spans="1:11" x14ac:dyDescent="0.45">
      <c r="A916" s="41" t="s">
        <v>3996</v>
      </c>
      <c r="B916" s="45" t="s">
        <v>4035</v>
      </c>
      <c r="C916" s="45" t="s">
        <v>4036</v>
      </c>
      <c r="D916" s="45"/>
      <c r="E916" s="41" t="s">
        <v>2084</v>
      </c>
      <c r="F916" s="41" t="s">
        <v>13</v>
      </c>
      <c r="G916" s="41">
        <v>1851</v>
      </c>
      <c r="I916" s="65" t="s">
        <v>2085</v>
      </c>
      <c r="J916" s="41">
        <v>167</v>
      </c>
      <c r="K916" s="41">
        <v>267.2</v>
      </c>
    </row>
    <row r="917" spans="1:11" x14ac:dyDescent="0.45">
      <c r="A917" s="41" t="s">
        <v>4037</v>
      </c>
      <c r="B917" s="45" t="s">
        <v>4038</v>
      </c>
      <c r="C917" s="45" t="s">
        <v>4039</v>
      </c>
      <c r="D917" s="45"/>
      <c r="E917" s="41" t="s">
        <v>2592</v>
      </c>
      <c r="F917" s="41" t="s">
        <v>13</v>
      </c>
      <c r="G917" s="41">
        <v>517</v>
      </c>
      <c r="I917" s="65" t="s">
        <v>2075</v>
      </c>
      <c r="J917" s="41">
        <v>41</v>
      </c>
      <c r="K917" s="41">
        <v>65.600000000000009</v>
      </c>
    </row>
    <row r="918" spans="1:11" x14ac:dyDescent="0.45">
      <c r="A918" s="41" t="s">
        <v>4037</v>
      </c>
      <c r="B918" s="45" t="s">
        <v>4040</v>
      </c>
      <c r="C918" s="45" t="s">
        <v>4041</v>
      </c>
      <c r="D918" s="45"/>
      <c r="E918" s="41" t="s">
        <v>2215</v>
      </c>
      <c r="F918" s="41" t="s">
        <v>9</v>
      </c>
      <c r="G918" s="41">
        <v>474</v>
      </c>
      <c r="I918" s="65" t="s">
        <v>2071</v>
      </c>
      <c r="J918" s="41">
        <v>23</v>
      </c>
      <c r="K918" s="41">
        <v>32</v>
      </c>
    </row>
    <row r="919" spans="1:11" x14ac:dyDescent="0.45">
      <c r="A919" s="41" t="s">
        <v>4042</v>
      </c>
      <c r="B919" s="45" t="s">
        <v>4043</v>
      </c>
      <c r="C919" s="45" t="s">
        <v>4044</v>
      </c>
      <c r="D919" s="45"/>
      <c r="E919" s="41" t="s">
        <v>2124</v>
      </c>
      <c r="F919" s="41" t="s">
        <v>7</v>
      </c>
      <c r="G919" s="41">
        <v>266</v>
      </c>
      <c r="I919" s="65" t="s">
        <v>2075</v>
      </c>
      <c r="J919" s="41">
        <v>187</v>
      </c>
      <c r="K919" s="41">
        <v>278.40000000000003</v>
      </c>
    </row>
    <row r="920" spans="1:11" x14ac:dyDescent="0.45">
      <c r="A920" s="41" t="s">
        <v>4042</v>
      </c>
      <c r="B920" s="45" t="s">
        <v>4045</v>
      </c>
      <c r="C920" s="45" t="s">
        <v>4046</v>
      </c>
      <c r="D920" s="45"/>
      <c r="E920" s="41" t="s">
        <v>2124</v>
      </c>
      <c r="F920" s="41" t="s">
        <v>7</v>
      </c>
      <c r="G920" s="41">
        <v>227</v>
      </c>
      <c r="I920" s="65" t="s">
        <v>2075</v>
      </c>
      <c r="J920" s="41">
        <v>148</v>
      </c>
      <c r="K920" s="41">
        <v>198.4</v>
      </c>
    </row>
    <row r="921" spans="1:11" x14ac:dyDescent="0.45">
      <c r="A921" s="41" t="s">
        <v>4042</v>
      </c>
      <c r="B921" s="45" t="s">
        <v>4047</v>
      </c>
      <c r="C921" s="45" t="s">
        <v>4048</v>
      </c>
      <c r="D921" s="45"/>
      <c r="E921" s="41" t="s">
        <v>2124</v>
      </c>
      <c r="F921" s="41" t="s">
        <v>7</v>
      </c>
      <c r="G921" s="41">
        <v>247</v>
      </c>
      <c r="I921" s="65" t="s">
        <v>2075</v>
      </c>
      <c r="J921" s="41">
        <v>191</v>
      </c>
      <c r="K921" s="41">
        <v>268.8</v>
      </c>
    </row>
    <row r="922" spans="1:11" x14ac:dyDescent="0.45">
      <c r="A922" s="41" t="s">
        <v>4042</v>
      </c>
      <c r="B922" s="45" t="s">
        <v>4049</v>
      </c>
      <c r="C922" s="45" t="s">
        <v>4050</v>
      </c>
      <c r="D922" s="45"/>
      <c r="E922" s="41" t="s">
        <v>2227</v>
      </c>
      <c r="F922" s="41" t="s">
        <v>13</v>
      </c>
      <c r="G922" s="41">
        <v>524</v>
      </c>
      <c r="I922" s="65" t="s">
        <v>2228</v>
      </c>
      <c r="J922" s="41">
        <v>328</v>
      </c>
      <c r="K922" s="41">
        <v>521.6</v>
      </c>
    </row>
    <row r="923" spans="1:11" x14ac:dyDescent="0.45">
      <c r="A923" s="41" t="s">
        <v>4051</v>
      </c>
      <c r="B923" s="45" t="s">
        <v>4052</v>
      </c>
      <c r="C923" s="45" t="s">
        <v>4053</v>
      </c>
      <c r="D923" s="45"/>
      <c r="E923" s="41" t="s">
        <v>2376</v>
      </c>
      <c r="F923" s="41" t="s">
        <v>7</v>
      </c>
      <c r="G923" s="41">
        <v>249</v>
      </c>
      <c r="I923" s="65" t="s">
        <v>2075</v>
      </c>
      <c r="J923" s="41">
        <v>112</v>
      </c>
      <c r="K923" s="41">
        <v>142.4</v>
      </c>
    </row>
    <row r="924" spans="1:11" x14ac:dyDescent="0.45">
      <c r="A924" s="41" t="s">
        <v>4051</v>
      </c>
      <c r="B924" s="45" t="s">
        <v>4054</v>
      </c>
      <c r="C924" s="45" t="s">
        <v>4055</v>
      </c>
      <c r="D924" s="45"/>
      <c r="E924" s="41" t="s">
        <v>6155</v>
      </c>
      <c r="F924" s="41" t="s">
        <v>7</v>
      </c>
      <c r="G924" s="41">
        <v>320</v>
      </c>
      <c r="I924" s="65" t="s">
        <v>2075</v>
      </c>
      <c r="J924" s="41">
        <v>80</v>
      </c>
      <c r="K924" s="41">
        <v>128</v>
      </c>
    </row>
    <row r="925" spans="1:11" x14ac:dyDescent="0.45">
      <c r="A925" s="41" t="s">
        <v>4051</v>
      </c>
      <c r="B925" s="45" t="s">
        <v>4056</v>
      </c>
      <c r="C925" s="45" t="s">
        <v>4057</v>
      </c>
      <c r="D925" s="45"/>
      <c r="E925" s="41" t="s">
        <v>2376</v>
      </c>
      <c r="F925" s="41" t="s">
        <v>7</v>
      </c>
      <c r="G925" s="41">
        <v>285</v>
      </c>
      <c r="I925" s="65" t="s">
        <v>2075</v>
      </c>
      <c r="J925" s="41">
        <v>81</v>
      </c>
      <c r="K925" s="41">
        <v>105.60000000000001</v>
      </c>
    </row>
    <row r="926" spans="1:11" x14ac:dyDescent="0.45">
      <c r="A926" s="41" t="s">
        <v>4051</v>
      </c>
      <c r="B926" s="45" t="s">
        <v>4058</v>
      </c>
      <c r="C926" s="45" t="s">
        <v>4059</v>
      </c>
      <c r="D926" s="45"/>
      <c r="E926" s="41" t="s">
        <v>6155</v>
      </c>
      <c r="F926" s="41" t="s">
        <v>7</v>
      </c>
      <c r="G926" s="41">
        <v>233</v>
      </c>
      <c r="I926" s="65" t="s">
        <v>2075</v>
      </c>
      <c r="J926" s="41">
        <v>68</v>
      </c>
      <c r="K926" s="41">
        <v>108.80000000000001</v>
      </c>
    </row>
    <row r="927" spans="1:11" x14ac:dyDescent="0.45">
      <c r="A927" s="41" t="s">
        <v>4051</v>
      </c>
      <c r="B927" s="45" t="s">
        <v>4060</v>
      </c>
      <c r="C927" s="45" t="s">
        <v>4061</v>
      </c>
      <c r="D927" s="45"/>
      <c r="E927" s="41" t="s">
        <v>2144</v>
      </c>
      <c r="F927" s="41" t="s">
        <v>7</v>
      </c>
      <c r="G927" s="41">
        <v>615</v>
      </c>
      <c r="I927" s="65" t="s">
        <v>2081</v>
      </c>
      <c r="J927" s="41">
        <v>180</v>
      </c>
      <c r="K927" s="41">
        <v>288</v>
      </c>
    </row>
    <row r="928" spans="1:11" x14ac:dyDescent="0.45">
      <c r="A928" s="41" t="s">
        <v>4051</v>
      </c>
      <c r="B928" s="45" t="s">
        <v>4062</v>
      </c>
      <c r="C928" s="45" t="s">
        <v>4063</v>
      </c>
      <c r="D928" s="45"/>
      <c r="E928" s="41" t="s">
        <v>2084</v>
      </c>
      <c r="F928" s="41" t="s">
        <v>13</v>
      </c>
      <c r="G928" s="41">
        <v>857</v>
      </c>
      <c r="I928" s="65" t="s">
        <v>2085</v>
      </c>
      <c r="J928" s="41">
        <v>190</v>
      </c>
      <c r="K928" s="41">
        <v>302.40000000000003</v>
      </c>
    </row>
    <row r="929" spans="1:11" x14ac:dyDescent="0.45">
      <c r="A929" s="41" t="s">
        <v>4064</v>
      </c>
      <c r="B929" s="45" t="s">
        <v>4065</v>
      </c>
      <c r="C929" s="45" t="s">
        <v>4066</v>
      </c>
      <c r="D929" s="45"/>
      <c r="E929" s="41" t="s">
        <v>2605</v>
      </c>
      <c r="F929" s="41" t="s">
        <v>9</v>
      </c>
      <c r="G929" s="41">
        <v>323</v>
      </c>
      <c r="I929" s="65" t="s">
        <v>2075</v>
      </c>
      <c r="J929" s="41">
        <v>117</v>
      </c>
      <c r="K929" s="41">
        <v>187.20000000000002</v>
      </c>
    </row>
    <row r="930" spans="1:11" x14ac:dyDescent="0.45">
      <c r="A930" s="41" t="s">
        <v>4064</v>
      </c>
      <c r="B930" s="45" t="s">
        <v>4067</v>
      </c>
      <c r="C930" s="45" t="s">
        <v>4068</v>
      </c>
      <c r="D930" s="45"/>
      <c r="E930" s="41" t="s">
        <v>2263</v>
      </c>
      <c r="F930" s="41" t="s">
        <v>13</v>
      </c>
      <c r="G930" s="41">
        <v>369</v>
      </c>
      <c r="I930" s="65" t="s">
        <v>2071</v>
      </c>
      <c r="J930" s="41">
        <v>86</v>
      </c>
      <c r="K930" s="41">
        <v>96</v>
      </c>
    </row>
    <row r="931" spans="1:11" x14ac:dyDescent="0.45">
      <c r="A931" s="41" t="s">
        <v>4064</v>
      </c>
      <c r="B931" s="45" t="s">
        <v>304</v>
      </c>
      <c r="C931" s="45" t="s">
        <v>4069</v>
      </c>
      <c r="D931" s="45"/>
      <c r="E931" s="41" t="s">
        <v>2605</v>
      </c>
      <c r="F931" s="41" t="s">
        <v>13</v>
      </c>
      <c r="G931" s="41">
        <v>389</v>
      </c>
      <c r="I931" s="65" t="s">
        <v>2075</v>
      </c>
      <c r="J931" s="41">
        <v>45</v>
      </c>
      <c r="K931" s="41">
        <v>72</v>
      </c>
    </row>
    <row r="932" spans="1:11" x14ac:dyDescent="0.45">
      <c r="A932" s="41" t="s">
        <v>4064</v>
      </c>
      <c r="B932" s="45" t="s">
        <v>4070</v>
      </c>
      <c r="C932" s="45" t="s">
        <v>4071</v>
      </c>
      <c r="D932" s="45"/>
      <c r="E932" s="41" t="s">
        <v>2605</v>
      </c>
      <c r="F932" s="41" t="s">
        <v>13</v>
      </c>
      <c r="G932" s="41">
        <v>226</v>
      </c>
      <c r="I932" s="65" t="s">
        <v>2075</v>
      </c>
      <c r="J932" s="41">
        <v>20</v>
      </c>
      <c r="K932" s="41">
        <v>32</v>
      </c>
    </row>
    <row r="933" spans="1:11" x14ac:dyDescent="0.45">
      <c r="A933" s="41" t="s">
        <v>4064</v>
      </c>
      <c r="B933" s="45" t="s">
        <v>4072</v>
      </c>
      <c r="C933" s="45" t="s">
        <v>4073</v>
      </c>
      <c r="D933" s="45"/>
      <c r="E933" s="41" t="s">
        <v>2605</v>
      </c>
      <c r="F933" s="41" t="s">
        <v>13</v>
      </c>
      <c r="G933" s="41">
        <v>443</v>
      </c>
      <c r="I933" s="65" t="s">
        <v>2075</v>
      </c>
      <c r="J933" s="41">
        <v>26</v>
      </c>
      <c r="K933" s="41">
        <v>41.6</v>
      </c>
    </row>
    <row r="934" spans="1:11" x14ac:dyDescent="0.45">
      <c r="A934" s="41" t="s">
        <v>4064</v>
      </c>
      <c r="B934" s="45" t="s">
        <v>4074</v>
      </c>
      <c r="C934" s="45" t="s">
        <v>4075</v>
      </c>
      <c r="D934" s="45"/>
      <c r="E934" s="41" t="s">
        <v>2605</v>
      </c>
      <c r="F934" s="41" t="s">
        <v>9</v>
      </c>
      <c r="G934" s="41">
        <v>319</v>
      </c>
      <c r="I934" s="65" t="s">
        <v>2075</v>
      </c>
      <c r="J934" s="41">
        <v>101</v>
      </c>
      <c r="K934" s="41">
        <v>161.60000000000002</v>
      </c>
    </row>
    <row r="935" spans="1:11" x14ac:dyDescent="0.45">
      <c r="A935" s="41" t="s">
        <v>4064</v>
      </c>
      <c r="B935" s="45" t="s">
        <v>4076</v>
      </c>
      <c r="C935" s="45" t="s">
        <v>4077</v>
      </c>
      <c r="D935" s="45"/>
      <c r="E935" s="41" t="s">
        <v>2144</v>
      </c>
      <c r="F935" s="41" t="s">
        <v>13</v>
      </c>
      <c r="G935" s="41">
        <v>1103</v>
      </c>
      <c r="I935" s="65" t="s">
        <v>2081</v>
      </c>
      <c r="J935" s="41">
        <v>232</v>
      </c>
      <c r="K935" s="41">
        <v>371.20000000000005</v>
      </c>
    </row>
    <row r="936" spans="1:11" x14ac:dyDescent="0.45">
      <c r="A936" s="41" t="s">
        <v>4064</v>
      </c>
      <c r="B936" s="45" t="s">
        <v>4078</v>
      </c>
      <c r="C936" s="45" t="s">
        <v>4079</v>
      </c>
      <c r="D936" s="45"/>
      <c r="E936" s="41" t="s">
        <v>2084</v>
      </c>
      <c r="F936" s="41" t="s">
        <v>13</v>
      </c>
      <c r="G936" s="41">
        <v>1378</v>
      </c>
      <c r="I936" s="65" t="s">
        <v>2085</v>
      </c>
      <c r="J936" s="41">
        <v>246</v>
      </c>
      <c r="K936" s="41">
        <v>393.6</v>
      </c>
    </row>
    <row r="937" spans="1:11" x14ac:dyDescent="0.45">
      <c r="A937" s="41" t="s">
        <v>4080</v>
      </c>
      <c r="B937" s="45" t="s">
        <v>4081</v>
      </c>
      <c r="C937" s="45" t="s">
        <v>4082</v>
      </c>
      <c r="D937" s="45"/>
      <c r="E937" s="41" t="s">
        <v>6155</v>
      </c>
      <c r="F937" s="41" t="s">
        <v>13</v>
      </c>
      <c r="G937" s="41">
        <v>411</v>
      </c>
      <c r="I937" s="65" t="s">
        <v>2075</v>
      </c>
      <c r="J937" s="41">
        <v>59</v>
      </c>
      <c r="K937" s="41">
        <v>94.4</v>
      </c>
    </row>
    <row r="938" spans="1:11" x14ac:dyDescent="0.45">
      <c r="A938" s="41" t="s">
        <v>4080</v>
      </c>
      <c r="B938" s="45" t="s">
        <v>4083</v>
      </c>
      <c r="C938" s="45" t="s">
        <v>4084</v>
      </c>
      <c r="D938" s="45"/>
      <c r="E938" s="41" t="s">
        <v>6155</v>
      </c>
      <c r="F938" s="41" t="s">
        <v>13</v>
      </c>
      <c r="G938" s="41">
        <v>191</v>
      </c>
      <c r="I938" s="65" t="s">
        <v>2075</v>
      </c>
      <c r="J938" s="41">
        <v>26</v>
      </c>
      <c r="K938" s="41">
        <v>41.6</v>
      </c>
    </row>
    <row r="939" spans="1:11" x14ac:dyDescent="0.45">
      <c r="A939" s="41" t="s">
        <v>4080</v>
      </c>
      <c r="B939" s="45" t="s">
        <v>4085</v>
      </c>
      <c r="C939" s="45" t="s">
        <v>4086</v>
      </c>
      <c r="D939" s="45"/>
      <c r="E939" s="41" t="s">
        <v>6155</v>
      </c>
      <c r="F939" s="41" t="s">
        <v>13</v>
      </c>
      <c r="G939" s="41">
        <v>596</v>
      </c>
      <c r="I939" s="65" t="s">
        <v>2075</v>
      </c>
      <c r="J939" s="41">
        <v>92</v>
      </c>
      <c r="K939" s="41">
        <v>147.20000000000002</v>
      </c>
    </row>
    <row r="940" spans="1:11" x14ac:dyDescent="0.45">
      <c r="A940" s="41" t="s">
        <v>4080</v>
      </c>
      <c r="B940" s="45" t="s">
        <v>4087</v>
      </c>
      <c r="C940" s="45" t="s">
        <v>4088</v>
      </c>
      <c r="D940" s="45"/>
      <c r="E940" s="41" t="s">
        <v>6155</v>
      </c>
      <c r="F940" s="41" t="s">
        <v>13</v>
      </c>
      <c r="G940" s="41">
        <v>207</v>
      </c>
      <c r="I940" s="65" t="s">
        <v>2075</v>
      </c>
      <c r="J940" s="41">
        <v>30</v>
      </c>
      <c r="K940" s="41">
        <v>48</v>
      </c>
    </row>
    <row r="941" spans="1:11" x14ac:dyDescent="0.45">
      <c r="A941" s="41" t="s">
        <v>4080</v>
      </c>
      <c r="B941" s="45" t="s">
        <v>4089</v>
      </c>
      <c r="C941" s="45" t="s">
        <v>4090</v>
      </c>
      <c r="D941" s="45"/>
      <c r="E941" s="41" t="s">
        <v>2070</v>
      </c>
      <c r="F941" s="41" t="s">
        <v>13</v>
      </c>
      <c r="G941" s="41">
        <v>170</v>
      </c>
      <c r="I941" s="65" t="s">
        <v>2071</v>
      </c>
      <c r="J941" s="41">
        <v>50</v>
      </c>
      <c r="K941" s="41">
        <v>0</v>
      </c>
    </row>
    <row r="942" spans="1:11" x14ac:dyDescent="0.45">
      <c r="A942" s="41" t="s">
        <v>4080</v>
      </c>
      <c r="B942" s="45" t="s">
        <v>4091</v>
      </c>
      <c r="C942" s="45" t="s">
        <v>4092</v>
      </c>
      <c r="D942" s="45"/>
      <c r="E942" s="41" t="s">
        <v>6155</v>
      </c>
      <c r="F942" s="41" t="s">
        <v>7</v>
      </c>
      <c r="G942" s="41">
        <v>316</v>
      </c>
      <c r="I942" s="65" t="s">
        <v>2075</v>
      </c>
      <c r="J942" s="41">
        <v>160</v>
      </c>
      <c r="K942" s="41">
        <v>256</v>
      </c>
    </row>
    <row r="943" spans="1:11" x14ac:dyDescent="0.45">
      <c r="A943" s="41" t="s">
        <v>4080</v>
      </c>
      <c r="B943" s="45" t="s">
        <v>4093</v>
      </c>
      <c r="C943" s="45" t="s">
        <v>4094</v>
      </c>
      <c r="D943" s="45"/>
      <c r="E943" s="41" t="s">
        <v>2144</v>
      </c>
      <c r="F943" s="41" t="s">
        <v>13</v>
      </c>
      <c r="G943" s="41">
        <v>992</v>
      </c>
      <c r="I943" s="65" t="s">
        <v>2081</v>
      </c>
      <c r="J943" s="41">
        <v>192</v>
      </c>
      <c r="K943" s="41">
        <v>307.20000000000005</v>
      </c>
    </row>
    <row r="944" spans="1:11" x14ac:dyDescent="0.45">
      <c r="A944" s="41" t="s">
        <v>4080</v>
      </c>
      <c r="B944" s="45" t="s">
        <v>4095</v>
      </c>
      <c r="C944" s="45" t="s">
        <v>4096</v>
      </c>
      <c r="D944" s="45"/>
      <c r="E944" s="41" t="s">
        <v>2084</v>
      </c>
      <c r="F944" s="41" t="s">
        <v>13</v>
      </c>
      <c r="G944" s="41">
        <v>1088</v>
      </c>
      <c r="I944" s="65" t="s">
        <v>2085</v>
      </c>
      <c r="J944" s="41">
        <v>211</v>
      </c>
      <c r="K944" s="41">
        <v>337.6</v>
      </c>
    </row>
    <row r="945" spans="1:11" x14ac:dyDescent="0.45">
      <c r="A945" s="41" t="s">
        <v>4097</v>
      </c>
      <c r="B945" s="45" t="s">
        <v>4098</v>
      </c>
      <c r="C945" s="45" t="s">
        <v>4099</v>
      </c>
      <c r="D945" s="45"/>
      <c r="E945" s="41" t="s">
        <v>6155</v>
      </c>
      <c r="F945" s="41" t="s">
        <v>9</v>
      </c>
      <c r="G945" s="41">
        <v>266</v>
      </c>
      <c r="I945" s="65" t="s">
        <v>2075</v>
      </c>
      <c r="J945" s="41">
        <v>45</v>
      </c>
      <c r="K945" s="41">
        <v>72</v>
      </c>
    </row>
    <row r="946" spans="1:11" x14ac:dyDescent="0.45">
      <c r="A946" s="41" t="s">
        <v>4097</v>
      </c>
      <c r="B946" s="45" t="s">
        <v>4100</v>
      </c>
      <c r="C946" s="45" t="s">
        <v>4101</v>
      </c>
      <c r="D946" s="45"/>
      <c r="E946" s="41" t="s">
        <v>6155</v>
      </c>
      <c r="F946" s="41" t="s">
        <v>9</v>
      </c>
      <c r="G946" s="41">
        <v>269</v>
      </c>
      <c r="I946" s="65" t="s">
        <v>2075</v>
      </c>
      <c r="J946" s="41">
        <v>30</v>
      </c>
      <c r="K946" s="41">
        <v>48</v>
      </c>
    </row>
    <row r="947" spans="1:11" x14ac:dyDescent="0.45">
      <c r="A947" s="41" t="s">
        <v>4097</v>
      </c>
      <c r="B947" s="45" t="s">
        <v>4102</v>
      </c>
      <c r="C947" s="45" t="s">
        <v>4103</v>
      </c>
      <c r="D947" s="45"/>
      <c r="E947" s="41" t="s">
        <v>6155</v>
      </c>
      <c r="F947" s="41" t="s">
        <v>9</v>
      </c>
      <c r="G947" s="41">
        <v>245</v>
      </c>
      <c r="I947" s="65" t="s">
        <v>2075</v>
      </c>
      <c r="J947" s="41">
        <v>52</v>
      </c>
      <c r="K947" s="41">
        <v>83.2</v>
      </c>
    </row>
    <row r="948" spans="1:11" x14ac:dyDescent="0.45">
      <c r="A948" s="41" t="s">
        <v>4097</v>
      </c>
      <c r="B948" s="45" t="s">
        <v>4104</v>
      </c>
      <c r="C948" s="45" t="s">
        <v>4105</v>
      </c>
      <c r="D948" s="45"/>
      <c r="E948" s="41" t="s">
        <v>6155</v>
      </c>
      <c r="F948" s="41" t="s">
        <v>9</v>
      </c>
      <c r="G948" s="41">
        <v>231</v>
      </c>
      <c r="I948" s="65" t="s">
        <v>2075</v>
      </c>
      <c r="J948" s="41">
        <v>34</v>
      </c>
      <c r="K948" s="41">
        <v>54.400000000000006</v>
      </c>
    </row>
    <row r="949" spans="1:11" x14ac:dyDescent="0.45">
      <c r="A949" s="41" t="s">
        <v>4097</v>
      </c>
      <c r="B949" s="45" t="s">
        <v>4106</v>
      </c>
      <c r="C949" s="45" t="s">
        <v>4107</v>
      </c>
      <c r="D949" s="45"/>
      <c r="E949" s="41" t="s">
        <v>2144</v>
      </c>
      <c r="F949" s="41" t="s">
        <v>9</v>
      </c>
      <c r="G949" s="41">
        <v>524</v>
      </c>
      <c r="I949" s="65" t="s">
        <v>2081</v>
      </c>
      <c r="J949" s="41">
        <v>76</v>
      </c>
      <c r="K949" s="41">
        <v>121.60000000000001</v>
      </c>
    </row>
    <row r="950" spans="1:11" x14ac:dyDescent="0.45">
      <c r="A950" s="41" t="s">
        <v>4108</v>
      </c>
      <c r="B950" s="45" t="s">
        <v>4109</v>
      </c>
      <c r="C950" s="45" t="s">
        <v>4110</v>
      </c>
      <c r="D950" s="45"/>
      <c r="E950" s="41" t="s">
        <v>3159</v>
      </c>
      <c r="F950" s="41" t="s">
        <v>7</v>
      </c>
      <c r="G950" s="41">
        <v>386</v>
      </c>
      <c r="I950" s="65" t="s">
        <v>2075</v>
      </c>
      <c r="J950" s="41">
        <v>155</v>
      </c>
      <c r="K950" s="41">
        <v>248</v>
      </c>
    </row>
    <row r="951" spans="1:11" x14ac:dyDescent="0.45">
      <c r="A951" s="41" t="s">
        <v>4108</v>
      </c>
      <c r="B951" s="45" t="s">
        <v>4111</v>
      </c>
      <c r="C951" s="45" t="s">
        <v>4112</v>
      </c>
      <c r="D951" s="45"/>
      <c r="E951" s="41" t="s">
        <v>2347</v>
      </c>
      <c r="F951" s="41" t="s">
        <v>9</v>
      </c>
      <c r="G951" s="41">
        <v>365</v>
      </c>
      <c r="I951" s="65" t="s">
        <v>2071</v>
      </c>
      <c r="J951" s="41">
        <v>136</v>
      </c>
      <c r="K951" s="41">
        <v>177.60000000000002</v>
      </c>
    </row>
    <row r="952" spans="1:11" x14ac:dyDescent="0.45">
      <c r="A952" s="41" t="s">
        <v>4108</v>
      </c>
      <c r="B952" s="45" t="s">
        <v>4113</v>
      </c>
      <c r="C952" s="45" t="s">
        <v>4114</v>
      </c>
      <c r="D952" s="45"/>
      <c r="E952" s="41" t="s">
        <v>2080</v>
      </c>
      <c r="F952" s="41" t="s">
        <v>9</v>
      </c>
      <c r="G952" s="41">
        <v>656</v>
      </c>
      <c r="I952" s="65" t="s">
        <v>2081</v>
      </c>
      <c r="J952" s="41">
        <v>230</v>
      </c>
      <c r="K952" s="41">
        <v>368</v>
      </c>
    </row>
    <row r="953" spans="1:11" x14ac:dyDescent="0.45">
      <c r="A953" s="41" t="s">
        <v>4108</v>
      </c>
      <c r="B953" s="45" t="s">
        <v>4115</v>
      </c>
      <c r="C953" s="45" t="s">
        <v>4116</v>
      </c>
      <c r="D953" s="45"/>
      <c r="E953" s="41" t="s">
        <v>2084</v>
      </c>
      <c r="F953" s="41" t="s">
        <v>13</v>
      </c>
      <c r="G953" s="41">
        <v>533</v>
      </c>
      <c r="I953" s="65" t="s">
        <v>2085</v>
      </c>
      <c r="J953" s="41">
        <v>145</v>
      </c>
      <c r="K953" s="41">
        <v>232</v>
      </c>
    </row>
    <row r="954" spans="1:11" x14ac:dyDescent="0.45">
      <c r="A954" s="41" t="s">
        <v>4117</v>
      </c>
      <c r="B954" s="45" t="s">
        <v>4118</v>
      </c>
      <c r="C954" s="45" t="s">
        <v>4119</v>
      </c>
      <c r="D954" s="45"/>
      <c r="E954" s="41" t="s">
        <v>2124</v>
      </c>
      <c r="F954" s="41" t="s">
        <v>7</v>
      </c>
      <c r="G954" s="41">
        <v>298</v>
      </c>
      <c r="I954" s="65" t="s">
        <v>2075</v>
      </c>
      <c r="J954" s="41">
        <v>113</v>
      </c>
      <c r="K954" s="41">
        <v>169.60000000000002</v>
      </c>
    </row>
    <row r="955" spans="1:11" x14ac:dyDescent="0.45">
      <c r="A955" s="41" t="s">
        <v>4117</v>
      </c>
      <c r="B955" s="45" t="s">
        <v>4120</v>
      </c>
      <c r="C955" s="45" t="s">
        <v>4121</v>
      </c>
      <c r="D955" s="45"/>
      <c r="E955" s="41" t="s">
        <v>2227</v>
      </c>
      <c r="F955" s="41" t="s">
        <v>13</v>
      </c>
      <c r="G955" s="41">
        <v>218</v>
      </c>
      <c r="I955" s="65" t="s">
        <v>2228</v>
      </c>
      <c r="J955" s="41">
        <v>85</v>
      </c>
      <c r="K955" s="41">
        <v>136</v>
      </c>
    </row>
    <row r="956" spans="1:11" x14ac:dyDescent="0.45">
      <c r="A956" s="41" t="s">
        <v>4122</v>
      </c>
      <c r="B956" s="45" t="s">
        <v>4123</v>
      </c>
      <c r="C956" s="45" t="s">
        <v>4124</v>
      </c>
      <c r="D956" s="45"/>
      <c r="E956" s="41" t="s">
        <v>2376</v>
      </c>
      <c r="F956" s="41" t="s">
        <v>9</v>
      </c>
      <c r="G956" s="41">
        <v>312</v>
      </c>
      <c r="I956" s="65" t="s">
        <v>2075</v>
      </c>
      <c r="J956" s="41">
        <v>33</v>
      </c>
      <c r="K956" s="41">
        <v>51.2</v>
      </c>
    </row>
    <row r="957" spans="1:11" x14ac:dyDescent="0.45">
      <c r="A957" s="41" t="s">
        <v>4122</v>
      </c>
      <c r="B957" s="45" t="s">
        <v>4125</v>
      </c>
      <c r="C957" s="45" t="s">
        <v>4126</v>
      </c>
      <c r="D957" s="45"/>
      <c r="E957" s="41" t="s">
        <v>6155</v>
      </c>
      <c r="F957" s="41" t="s">
        <v>13</v>
      </c>
      <c r="G957" s="41">
        <v>448</v>
      </c>
      <c r="I957" s="65" t="s">
        <v>2075</v>
      </c>
      <c r="J957" s="41">
        <v>31</v>
      </c>
      <c r="K957" s="41">
        <v>49.6</v>
      </c>
    </row>
    <row r="958" spans="1:11" x14ac:dyDescent="0.45">
      <c r="A958" s="41" t="s">
        <v>4122</v>
      </c>
      <c r="B958" s="45" t="s">
        <v>4127</v>
      </c>
      <c r="C958" s="45" t="s">
        <v>4128</v>
      </c>
      <c r="D958" s="45"/>
      <c r="E958" s="41" t="s">
        <v>2376</v>
      </c>
      <c r="F958" s="41" t="s">
        <v>9</v>
      </c>
      <c r="G958" s="41">
        <v>348</v>
      </c>
      <c r="I958" s="65" t="s">
        <v>2075</v>
      </c>
      <c r="J958" s="41">
        <v>43</v>
      </c>
      <c r="K958" s="41">
        <v>60.800000000000004</v>
      </c>
    </row>
    <row r="959" spans="1:11" x14ac:dyDescent="0.45">
      <c r="A959" s="41" t="s">
        <v>4122</v>
      </c>
      <c r="B959" s="45" t="s">
        <v>4129</v>
      </c>
      <c r="C959" s="45" t="s">
        <v>4130</v>
      </c>
      <c r="D959" s="45"/>
      <c r="E959" s="41" t="s">
        <v>2144</v>
      </c>
      <c r="F959" s="41" t="s">
        <v>9</v>
      </c>
      <c r="G959" s="41">
        <v>549</v>
      </c>
      <c r="I959" s="65" t="s">
        <v>2081</v>
      </c>
      <c r="J959" s="41">
        <v>56</v>
      </c>
      <c r="K959" s="41">
        <v>89.600000000000009</v>
      </c>
    </row>
    <row r="960" spans="1:11" x14ac:dyDescent="0.45">
      <c r="A960" s="41" t="s">
        <v>4122</v>
      </c>
      <c r="B960" s="45" t="s">
        <v>4131</v>
      </c>
      <c r="C960" s="45" t="s">
        <v>4132</v>
      </c>
      <c r="D960" s="45"/>
      <c r="E960" s="41" t="s">
        <v>2084</v>
      </c>
      <c r="F960" s="41" t="s">
        <v>13</v>
      </c>
      <c r="G960" s="41">
        <v>658</v>
      </c>
      <c r="I960" s="65" t="s">
        <v>2085</v>
      </c>
      <c r="J960" s="41">
        <v>56</v>
      </c>
      <c r="K960" s="41">
        <v>89.600000000000009</v>
      </c>
    </row>
    <row r="961" spans="1:11" x14ac:dyDescent="0.45">
      <c r="A961" s="41" t="s">
        <v>4133</v>
      </c>
      <c r="B961" s="45" t="s">
        <v>4134</v>
      </c>
      <c r="C961" s="45" t="s">
        <v>4135</v>
      </c>
      <c r="D961" s="45"/>
      <c r="E961" s="41" t="s">
        <v>6157</v>
      </c>
      <c r="F961" s="41" t="s">
        <v>7</v>
      </c>
      <c r="G961" s="41">
        <v>269</v>
      </c>
      <c r="I961" s="65" t="s">
        <v>2075</v>
      </c>
      <c r="J961" s="41">
        <v>81</v>
      </c>
      <c r="K961" s="41">
        <v>129.6</v>
      </c>
    </row>
    <row r="962" spans="1:11" x14ac:dyDescent="0.45">
      <c r="A962" s="41" t="s">
        <v>4133</v>
      </c>
      <c r="B962" s="45" t="s">
        <v>4136</v>
      </c>
      <c r="C962" s="45" t="s">
        <v>4137</v>
      </c>
      <c r="D962" s="45"/>
      <c r="E962" s="41" t="s">
        <v>2344</v>
      </c>
      <c r="F962" s="41" t="s">
        <v>7</v>
      </c>
      <c r="G962" s="41">
        <v>479</v>
      </c>
      <c r="I962" s="65" t="s">
        <v>2075</v>
      </c>
      <c r="J962" s="41">
        <v>110</v>
      </c>
      <c r="K962" s="41">
        <v>139.20000000000002</v>
      </c>
    </row>
    <row r="963" spans="1:11" x14ac:dyDescent="0.45">
      <c r="A963" s="41" t="s">
        <v>4133</v>
      </c>
      <c r="B963" s="45" t="s">
        <v>4138</v>
      </c>
      <c r="C963" s="45" t="s">
        <v>4139</v>
      </c>
      <c r="D963" s="45"/>
      <c r="E963" s="41" t="s">
        <v>2244</v>
      </c>
      <c r="F963" s="41" t="s">
        <v>9</v>
      </c>
      <c r="G963" s="41">
        <v>345</v>
      </c>
      <c r="I963" s="65" t="s">
        <v>2075</v>
      </c>
      <c r="J963" s="41">
        <v>85</v>
      </c>
      <c r="K963" s="41">
        <v>136</v>
      </c>
    </row>
    <row r="964" spans="1:11" x14ac:dyDescent="0.45">
      <c r="A964" s="41" t="s">
        <v>4133</v>
      </c>
      <c r="B964" s="45" t="s">
        <v>4140</v>
      </c>
      <c r="C964" s="45" t="s">
        <v>4141</v>
      </c>
      <c r="D964" s="45"/>
      <c r="E964" s="41" t="s">
        <v>2144</v>
      </c>
      <c r="F964" s="41" t="s">
        <v>13</v>
      </c>
      <c r="G964" s="41">
        <v>598</v>
      </c>
      <c r="I964" s="65" t="s">
        <v>2081</v>
      </c>
      <c r="J964" s="41">
        <v>139</v>
      </c>
      <c r="K964" s="41">
        <v>222.4</v>
      </c>
    </row>
    <row r="965" spans="1:11" x14ac:dyDescent="0.45">
      <c r="A965" s="41" t="s">
        <v>4133</v>
      </c>
      <c r="B965" s="45" t="s">
        <v>4142</v>
      </c>
      <c r="C965" s="45" t="s">
        <v>4143</v>
      </c>
      <c r="D965" s="45"/>
      <c r="E965" s="41" t="s">
        <v>2084</v>
      </c>
      <c r="F965" s="41" t="s">
        <v>13</v>
      </c>
      <c r="G965" s="41">
        <v>689</v>
      </c>
      <c r="I965" s="65" t="s">
        <v>2085</v>
      </c>
      <c r="J965" s="41">
        <v>139</v>
      </c>
      <c r="K965" s="41">
        <v>219.20000000000002</v>
      </c>
    </row>
    <row r="966" spans="1:11" x14ac:dyDescent="0.45">
      <c r="A966" s="41" t="s">
        <v>4144</v>
      </c>
      <c r="B966" s="45" t="s">
        <v>4145</v>
      </c>
      <c r="C966" s="45" t="s">
        <v>4146</v>
      </c>
      <c r="D966" s="45"/>
      <c r="E966" s="41" t="s">
        <v>2376</v>
      </c>
      <c r="F966" s="41" t="s">
        <v>13</v>
      </c>
      <c r="G966" s="41">
        <v>474</v>
      </c>
      <c r="I966" s="65" t="s">
        <v>2075</v>
      </c>
      <c r="J966" s="41">
        <v>32</v>
      </c>
      <c r="K966" s="41">
        <v>48</v>
      </c>
    </row>
    <row r="967" spans="1:11" x14ac:dyDescent="0.45">
      <c r="A967" s="41" t="s">
        <v>4144</v>
      </c>
      <c r="B967" s="45" t="s">
        <v>4147</v>
      </c>
      <c r="C967" s="45" t="s">
        <v>4148</v>
      </c>
      <c r="D967" s="45"/>
      <c r="E967" s="41" t="s">
        <v>2376</v>
      </c>
      <c r="F967" s="41" t="s">
        <v>13</v>
      </c>
      <c r="G967" s="41">
        <v>578</v>
      </c>
      <c r="I967" s="65" t="s">
        <v>2075</v>
      </c>
      <c r="J967" s="41">
        <v>17</v>
      </c>
      <c r="K967" s="41">
        <v>27.200000000000003</v>
      </c>
    </row>
    <row r="968" spans="1:11" x14ac:dyDescent="0.45">
      <c r="A968" s="41" t="s">
        <v>4144</v>
      </c>
      <c r="B968" s="45" t="s">
        <v>4149</v>
      </c>
      <c r="C968" s="45" t="s">
        <v>4150</v>
      </c>
      <c r="D968" s="45"/>
      <c r="E968" s="41" t="s">
        <v>2144</v>
      </c>
      <c r="F968" s="41" t="s">
        <v>13</v>
      </c>
      <c r="G968" s="41">
        <v>506</v>
      </c>
      <c r="I968" s="65" t="s">
        <v>2081</v>
      </c>
      <c r="J968" s="41">
        <v>32</v>
      </c>
      <c r="K968" s="41">
        <v>51.2</v>
      </c>
    </row>
    <row r="969" spans="1:11" x14ac:dyDescent="0.45">
      <c r="A969" s="41" t="s">
        <v>4144</v>
      </c>
      <c r="B969" s="45" t="s">
        <v>4151</v>
      </c>
      <c r="C969" s="45" t="s">
        <v>4152</v>
      </c>
      <c r="D969" s="45"/>
      <c r="E969" s="41" t="s">
        <v>2084</v>
      </c>
      <c r="F969" s="41" t="s">
        <v>13</v>
      </c>
      <c r="G969" s="41">
        <v>648</v>
      </c>
      <c r="I969" s="65" t="s">
        <v>2085</v>
      </c>
      <c r="J969" s="41">
        <v>35</v>
      </c>
      <c r="K969" s="41">
        <v>56</v>
      </c>
    </row>
    <row r="970" spans="1:11" x14ac:dyDescent="0.45">
      <c r="A970" s="41" t="s">
        <v>4153</v>
      </c>
      <c r="B970" s="45" t="s">
        <v>4154</v>
      </c>
      <c r="C970" s="45" t="s">
        <v>4155</v>
      </c>
      <c r="D970" s="45"/>
      <c r="E970" s="41" t="s">
        <v>2605</v>
      </c>
      <c r="F970" s="41" t="s">
        <v>9</v>
      </c>
      <c r="G970" s="41">
        <v>300</v>
      </c>
      <c r="I970" s="65" t="s">
        <v>2075</v>
      </c>
      <c r="J970" s="41">
        <v>159</v>
      </c>
      <c r="K970" s="41">
        <v>254.4</v>
      </c>
    </row>
    <row r="971" spans="1:11" x14ac:dyDescent="0.45">
      <c r="A971" s="41" t="s">
        <v>4153</v>
      </c>
      <c r="B971" s="45" t="s">
        <v>4156</v>
      </c>
      <c r="C971" s="45" t="s">
        <v>4157</v>
      </c>
      <c r="D971" s="45"/>
      <c r="E971" s="41" t="s">
        <v>2605</v>
      </c>
      <c r="F971" s="41" t="s">
        <v>9</v>
      </c>
      <c r="G971" s="41">
        <v>222</v>
      </c>
      <c r="I971" s="65" t="s">
        <v>2075</v>
      </c>
      <c r="J971" s="41">
        <v>90</v>
      </c>
      <c r="K971" s="41">
        <v>144</v>
      </c>
    </row>
    <row r="972" spans="1:11" x14ac:dyDescent="0.45">
      <c r="A972" s="41" t="s">
        <v>4153</v>
      </c>
      <c r="B972" s="45" t="s">
        <v>4158</v>
      </c>
      <c r="C972" s="45" t="s">
        <v>4159</v>
      </c>
      <c r="D972" s="45"/>
      <c r="E972" s="41" t="s">
        <v>2605</v>
      </c>
      <c r="F972" s="41" t="s">
        <v>9</v>
      </c>
      <c r="G972" s="41">
        <v>319</v>
      </c>
      <c r="I972" s="65" t="s">
        <v>2075</v>
      </c>
      <c r="J972" s="41">
        <v>82</v>
      </c>
      <c r="K972" s="41">
        <v>131.20000000000002</v>
      </c>
    </row>
    <row r="973" spans="1:11" x14ac:dyDescent="0.45">
      <c r="A973" s="41" t="s">
        <v>4153</v>
      </c>
      <c r="B973" s="45" t="s">
        <v>4160</v>
      </c>
      <c r="C973" s="45" t="s">
        <v>4161</v>
      </c>
      <c r="D973" s="45"/>
      <c r="E973" s="41" t="s">
        <v>2605</v>
      </c>
      <c r="F973" s="41" t="s">
        <v>9</v>
      </c>
      <c r="G973" s="41">
        <v>243</v>
      </c>
      <c r="I973" s="65" t="s">
        <v>2075</v>
      </c>
      <c r="J973" s="41">
        <v>75</v>
      </c>
      <c r="K973" s="41">
        <v>120</v>
      </c>
    </row>
    <row r="974" spans="1:11" x14ac:dyDescent="0.45">
      <c r="A974" s="41" t="s">
        <v>4153</v>
      </c>
      <c r="B974" s="45" t="s">
        <v>4162</v>
      </c>
      <c r="C974" s="45" t="s">
        <v>4163</v>
      </c>
      <c r="D974" s="45"/>
      <c r="E974" s="41" t="s">
        <v>6155</v>
      </c>
      <c r="F974" s="41" t="s">
        <v>13</v>
      </c>
      <c r="G974" s="41">
        <v>254</v>
      </c>
      <c r="I974" s="65" t="s">
        <v>2075</v>
      </c>
      <c r="J974" s="41">
        <v>53</v>
      </c>
      <c r="K974" s="41">
        <v>84.800000000000011</v>
      </c>
    </row>
    <row r="975" spans="1:11" x14ac:dyDescent="0.45">
      <c r="A975" s="41" t="s">
        <v>4153</v>
      </c>
      <c r="B975" s="45" t="s">
        <v>4164</v>
      </c>
      <c r="C975" s="45" t="s">
        <v>4165</v>
      </c>
      <c r="D975" s="45"/>
      <c r="E975" s="41" t="s">
        <v>2263</v>
      </c>
      <c r="F975" s="41" t="s">
        <v>9</v>
      </c>
      <c r="G975" s="41">
        <v>369</v>
      </c>
      <c r="I975" s="65" t="s">
        <v>2071</v>
      </c>
      <c r="J975" s="41">
        <v>97</v>
      </c>
      <c r="K975" s="41">
        <v>104</v>
      </c>
    </row>
    <row r="976" spans="1:11" x14ac:dyDescent="0.45">
      <c r="A976" s="41" t="s">
        <v>4153</v>
      </c>
      <c r="B976" s="45" t="s">
        <v>4166</v>
      </c>
      <c r="C976" s="45" t="s">
        <v>4167</v>
      </c>
      <c r="D976" s="45"/>
      <c r="E976" s="41" t="s">
        <v>2144</v>
      </c>
      <c r="F976" s="41" t="s">
        <v>13</v>
      </c>
      <c r="G976" s="41">
        <v>718</v>
      </c>
      <c r="I976" s="65" t="s">
        <v>2081</v>
      </c>
      <c r="J976" s="41">
        <v>237</v>
      </c>
      <c r="K976" s="41">
        <v>379.20000000000005</v>
      </c>
    </row>
    <row r="977" spans="1:11" x14ac:dyDescent="0.45">
      <c r="A977" s="41" t="s">
        <v>4153</v>
      </c>
      <c r="B977" s="45" t="s">
        <v>4168</v>
      </c>
      <c r="C977" s="45" t="s">
        <v>4169</v>
      </c>
      <c r="D977" s="45"/>
      <c r="E977" s="41" t="s">
        <v>2084</v>
      </c>
      <c r="F977" s="41" t="s">
        <v>13</v>
      </c>
      <c r="G977" s="41">
        <v>970</v>
      </c>
      <c r="I977" s="65" t="s">
        <v>2085</v>
      </c>
      <c r="J977" s="41">
        <v>264</v>
      </c>
      <c r="K977" s="41">
        <v>416</v>
      </c>
    </row>
    <row r="978" spans="1:11" x14ac:dyDescent="0.45">
      <c r="A978" s="41" t="s">
        <v>4170</v>
      </c>
      <c r="B978" s="45" t="s">
        <v>4171</v>
      </c>
      <c r="C978" s="45" t="s">
        <v>4172</v>
      </c>
      <c r="D978" s="45"/>
      <c r="E978" s="41" t="s">
        <v>2359</v>
      </c>
      <c r="F978" s="41" t="s">
        <v>9</v>
      </c>
      <c r="G978" s="41">
        <v>418</v>
      </c>
      <c r="I978" s="65" t="s">
        <v>2284</v>
      </c>
      <c r="J978" s="41">
        <v>136</v>
      </c>
      <c r="K978" s="41">
        <v>214.4</v>
      </c>
    </row>
    <row r="979" spans="1:11" x14ac:dyDescent="0.45">
      <c r="A979" s="41" t="s">
        <v>4173</v>
      </c>
      <c r="B979" s="45" t="s">
        <v>4174</v>
      </c>
      <c r="C979" s="45" t="s">
        <v>4175</v>
      </c>
      <c r="D979" s="45"/>
      <c r="E979" s="41" t="s">
        <v>2592</v>
      </c>
      <c r="F979" s="41" t="s">
        <v>7</v>
      </c>
      <c r="G979" s="41">
        <v>267</v>
      </c>
      <c r="I979" s="65" t="s">
        <v>2075</v>
      </c>
      <c r="J979" s="41">
        <v>162</v>
      </c>
      <c r="K979" s="41">
        <v>259.2</v>
      </c>
    </row>
    <row r="980" spans="1:11" x14ac:dyDescent="0.45">
      <c r="A980" s="41" t="s">
        <v>4173</v>
      </c>
      <c r="B980" s="45" t="s">
        <v>4176</v>
      </c>
      <c r="C980" s="45" t="s">
        <v>4177</v>
      </c>
      <c r="D980" s="45"/>
      <c r="E980" s="41" t="s">
        <v>2215</v>
      </c>
      <c r="F980" s="41" t="s">
        <v>7</v>
      </c>
      <c r="G980" s="41">
        <v>206</v>
      </c>
      <c r="I980" s="65" t="s">
        <v>2071</v>
      </c>
      <c r="J980" s="41">
        <v>143</v>
      </c>
      <c r="K980" s="41">
        <v>216</v>
      </c>
    </row>
    <row r="981" spans="1:11" x14ac:dyDescent="0.45">
      <c r="A981" s="41" t="s">
        <v>4178</v>
      </c>
      <c r="B981" s="45" t="s">
        <v>4179</v>
      </c>
      <c r="C981" s="45" t="s">
        <v>4180</v>
      </c>
      <c r="D981" s="45"/>
      <c r="E981" s="41" t="s">
        <v>6155</v>
      </c>
      <c r="F981" s="41" t="s">
        <v>9</v>
      </c>
      <c r="G981" s="41">
        <v>170</v>
      </c>
      <c r="I981" s="65" t="s">
        <v>2075</v>
      </c>
      <c r="J981" s="41">
        <v>51</v>
      </c>
      <c r="K981" s="41">
        <v>81.600000000000009</v>
      </c>
    </row>
    <row r="982" spans="1:11" x14ac:dyDescent="0.45">
      <c r="A982" s="41" t="s">
        <v>4181</v>
      </c>
      <c r="B982" s="45" t="s">
        <v>4182</v>
      </c>
      <c r="C982" s="45" t="s">
        <v>4183</v>
      </c>
      <c r="D982" s="45"/>
      <c r="E982" s="41" t="s">
        <v>3159</v>
      </c>
      <c r="F982" s="41" t="s">
        <v>7</v>
      </c>
      <c r="G982" s="41">
        <v>351</v>
      </c>
      <c r="I982" s="65" t="s">
        <v>2075</v>
      </c>
      <c r="J982" s="41">
        <v>138</v>
      </c>
      <c r="K982" s="41">
        <v>220.8</v>
      </c>
    </row>
    <row r="983" spans="1:11" x14ac:dyDescent="0.45">
      <c r="A983" s="41" t="s">
        <v>4181</v>
      </c>
      <c r="B983" s="45" t="s">
        <v>4184</v>
      </c>
      <c r="C983" s="45" t="s">
        <v>4185</v>
      </c>
      <c r="D983" s="45"/>
      <c r="E983" s="41" t="s">
        <v>2347</v>
      </c>
      <c r="F983" s="41" t="s">
        <v>7</v>
      </c>
      <c r="G983" s="41">
        <v>195</v>
      </c>
      <c r="I983" s="65" t="s">
        <v>2071</v>
      </c>
      <c r="J983" s="41">
        <v>73</v>
      </c>
      <c r="K983" s="41">
        <v>99.2</v>
      </c>
    </row>
    <row r="984" spans="1:11" x14ac:dyDescent="0.45">
      <c r="A984" s="41" t="s">
        <v>4181</v>
      </c>
      <c r="B984" s="45" t="s">
        <v>4186</v>
      </c>
      <c r="C984" s="45" t="s">
        <v>4187</v>
      </c>
      <c r="D984" s="45"/>
      <c r="E984" s="41" t="s">
        <v>2336</v>
      </c>
      <c r="F984" s="41" t="s">
        <v>7</v>
      </c>
      <c r="G984" s="41">
        <v>365</v>
      </c>
      <c r="I984" s="65" t="s">
        <v>2081</v>
      </c>
      <c r="J984" s="41">
        <v>132</v>
      </c>
      <c r="K984" s="41">
        <v>211.20000000000002</v>
      </c>
    </row>
    <row r="985" spans="1:11" x14ac:dyDescent="0.45">
      <c r="A985" s="41" t="s">
        <v>4181</v>
      </c>
      <c r="B985" s="45" t="s">
        <v>4188</v>
      </c>
      <c r="C985" s="45" t="s">
        <v>4189</v>
      </c>
      <c r="D985" s="45"/>
      <c r="E985" s="41" t="s">
        <v>2250</v>
      </c>
      <c r="F985" s="41" t="s">
        <v>13</v>
      </c>
      <c r="G985" s="41">
        <v>543</v>
      </c>
      <c r="I985" s="65" t="s">
        <v>2228</v>
      </c>
      <c r="J985" s="41">
        <v>212</v>
      </c>
      <c r="K985" s="41">
        <v>326.40000000000003</v>
      </c>
    </row>
    <row r="986" spans="1:11" x14ac:dyDescent="0.45">
      <c r="A986" s="41" t="s">
        <v>4190</v>
      </c>
      <c r="B986" s="45" t="s">
        <v>4191</v>
      </c>
      <c r="C986" s="45" t="s">
        <v>4192</v>
      </c>
      <c r="D986" s="45"/>
      <c r="E986" s="41" t="s">
        <v>2376</v>
      </c>
      <c r="F986" s="41" t="s">
        <v>7</v>
      </c>
      <c r="G986" s="41">
        <v>588</v>
      </c>
      <c r="I986" s="65" t="s">
        <v>2075</v>
      </c>
      <c r="J986" s="41">
        <v>314</v>
      </c>
      <c r="K986" s="41">
        <v>478.40000000000003</v>
      </c>
    </row>
    <row r="987" spans="1:11" x14ac:dyDescent="0.45">
      <c r="A987" s="41" t="s">
        <v>4190</v>
      </c>
      <c r="B987" s="45" t="s">
        <v>4193</v>
      </c>
      <c r="C987" s="45" t="s">
        <v>4194</v>
      </c>
      <c r="D987" s="45"/>
      <c r="E987" s="41" t="s">
        <v>2387</v>
      </c>
      <c r="F987" s="41" t="s">
        <v>7</v>
      </c>
      <c r="G987" s="41">
        <v>595</v>
      </c>
      <c r="I987" s="65" t="s">
        <v>2228</v>
      </c>
      <c r="J987" s="41">
        <v>307</v>
      </c>
      <c r="K987" s="41">
        <v>484.8</v>
      </c>
    </row>
    <row r="988" spans="1:11" x14ac:dyDescent="0.45">
      <c r="A988" s="41" t="s">
        <v>4195</v>
      </c>
      <c r="B988" s="45" t="s">
        <v>4196</v>
      </c>
      <c r="C988" s="45" t="s">
        <v>4197</v>
      </c>
      <c r="D988" s="45"/>
      <c r="E988" s="41" t="s">
        <v>6155</v>
      </c>
      <c r="F988" s="41" t="s">
        <v>7</v>
      </c>
      <c r="G988" s="41">
        <v>346</v>
      </c>
      <c r="I988" s="65" t="s">
        <v>2075</v>
      </c>
      <c r="J988" s="41">
        <v>113</v>
      </c>
      <c r="K988" s="41">
        <v>180.8</v>
      </c>
    </row>
    <row r="989" spans="1:11" x14ac:dyDescent="0.45">
      <c r="A989" s="41" t="s">
        <v>4195</v>
      </c>
      <c r="B989" s="45" t="s">
        <v>4198</v>
      </c>
      <c r="C989" s="45" t="s">
        <v>4199</v>
      </c>
      <c r="D989" s="45"/>
      <c r="E989" s="41" t="s">
        <v>6155</v>
      </c>
      <c r="F989" s="41" t="s">
        <v>13</v>
      </c>
      <c r="G989" s="41">
        <v>251</v>
      </c>
      <c r="I989" s="65" t="s">
        <v>2075</v>
      </c>
      <c r="J989" s="41">
        <v>51</v>
      </c>
      <c r="K989" s="41">
        <v>81.600000000000009</v>
      </c>
    </row>
    <row r="990" spans="1:11" x14ac:dyDescent="0.45">
      <c r="A990" s="41" t="s">
        <v>4195</v>
      </c>
      <c r="B990" s="45" t="s">
        <v>4200</v>
      </c>
      <c r="C990" s="45" t="s">
        <v>4201</v>
      </c>
      <c r="D990" s="45"/>
      <c r="E990" s="41" t="s">
        <v>6155</v>
      </c>
      <c r="F990" s="41" t="s">
        <v>7</v>
      </c>
      <c r="G990" s="41">
        <v>550</v>
      </c>
      <c r="I990" s="65" t="s">
        <v>2075</v>
      </c>
      <c r="J990" s="41">
        <v>297</v>
      </c>
      <c r="K990" s="41">
        <v>475.20000000000005</v>
      </c>
    </row>
    <row r="991" spans="1:11" x14ac:dyDescent="0.45">
      <c r="A991" s="41" t="s">
        <v>4195</v>
      </c>
      <c r="B991" s="45" t="s">
        <v>3532</v>
      </c>
      <c r="C991" s="45" t="s">
        <v>4202</v>
      </c>
      <c r="D991" s="45"/>
      <c r="E991" s="41" t="s">
        <v>6155</v>
      </c>
      <c r="F991" s="41" t="s">
        <v>7</v>
      </c>
      <c r="G991" s="41">
        <v>403</v>
      </c>
      <c r="I991" s="65" t="s">
        <v>2075</v>
      </c>
      <c r="J991" s="41">
        <v>168</v>
      </c>
      <c r="K991" s="41">
        <v>268.8</v>
      </c>
    </row>
    <row r="992" spans="1:11" x14ac:dyDescent="0.45">
      <c r="A992" s="41" t="s">
        <v>4195</v>
      </c>
      <c r="B992" s="45" t="s">
        <v>4203</v>
      </c>
      <c r="C992" s="45" t="s">
        <v>4204</v>
      </c>
      <c r="D992" s="45"/>
      <c r="E992" s="41" t="s">
        <v>2376</v>
      </c>
      <c r="F992" s="41" t="s">
        <v>7</v>
      </c>
      <c r="G992" s="41">
        <v>323</v>
      </c>
      <c r="I992" s="65" t="s">
        <v>2075</v>
      </c>
      <c r="J992" s="41">
        <v>120</v>
      </c>
      <c r="K992" s="41">
        <v>136</v>
      </c>
    </row>
    <row r="993" spans="1:11" x14ac:dyDescent="0.45">
      <c r="A993" s="41" t="s">
        <v>4195</v>
      </c>
      <c r="B993" s="45" t="s">
        <v>4205</v>
      </c>
      <c r="C993" s="45" t="s">
        <v>4206</v>
      </c>
      <c r="D993" s="45"/>
      <c r="E993" s="41" t="s">
        <v>2376</v>
      </c>
      <c r="F993" s="41" t="s">
        <v>7</v>
      </c>
      <c r="G993" s="41">
        <v>336</v>
      </c>
      <c r="I993" s="65" t="s">
        <v>2075</v>
      </c>
      <c r="J993" s="41">
        <v>209</v>
      </c>
      <c r="K993" s="41">
        <v>326.40000000000003</v>
      </c>
    </row>
    <row r="994" spans="1:11" x14ac:dyDescent="0.45">
      <c r="A994" s="41" t="s">
        <v>4195</v>
      </c>
      <c r="B994" s="45" t="s">
        <v>4207</v>
      </c>
      <c r="C994" s="45" t="s">
        <v>4208</v>
      </c>
      <c r="D994" s="45"/>
      <c r="E994" s="41" t="s">
        <v>2376</v>
      </c>
      <c r="F994" s="41" t="s">
        <v>13</v>
      </c>
      <c r="G994" s="41">
        <v>391</v>
      </c>
      <c r="I994" s="65" t="s">
        <v>2075</v>
      </c>
      <c r="J994" s="41">
        <v>107</v>
      </c>
      <c r="K994" s="41">
        <v>147.20000000000002</v>
      </c>
    </row>
    <row r="995" spans="1:11" x14ac:dyDescent="0.45">
      <c r="A995" s="41" t="s">
        <v>4195</v>
      </c>
      <c r="B995" s="45" t="s">
        <v>4209</v>
      </c>
      <c r="C995" s="45" t="s">
        <v>4210</v>
      </c>
      <c r="D995" s="45"/>
      <c r="E995" s="41" t="s">
        <v>2376</v>
      </c>
      <c r="F995" s="41" t="s">
        <v>13</v>
      </c>
      <c r="G995" s="41">
        <v>232</v>
      </c>
      <c r="I995" s="65" t="s">
        <v>2075</v>
      </c>
      <c r="J995" s="41">
        <v>36</v>
      </c>
      <c r="K995" s="41">
        <v>57.6</v>
      </c>
    </row>
    <row r="996" spans="1:11" x14ac:dyDescent="0.45">
      <c r="A996" s="41" t="s">
        <v>4195</v>
      </c>
      <c r="B996" s="45" t="s">
        <v>4211</v>
      </c>
      <c r="C996" s="45" t="s">
        <v>4212</v>
      </c>
      <c r="D996" s="45"/>
      <c r="E996" s="41" t="s">
        <v>2144</v>
      </c>
      <c r="F996" s="41" t="s">
        <v>13</v>
      </c>
      <c r="G996" s="41">
        <v>1430</v>
      </c>
      <c r="I996" s="65" t="s">
        <v>2081</v>
      </c>
      <c r="J996" s="41">
        <v>550</v>
      </c>
      <c r="K996" s="41">
        <v>880</v>
      </c>
    </row>
    <row r="997" spans="1:11" x14ac:dyDescent="0.45">
      <c r="A997" s="41" t="s">
        <v>4195</v>
      </c>
      <c r="B997" s="45" t="s">
        <v>4213</v>
      </c>
      <c r="C997" s="45" t="s">
        <v>4214</v>
      </c>
      <c r="D997" s="45"/>
      <c r="E997" s="41" t="s">
        <v>2084</v>
      </c>
      <c r="F997" s="41" t="s">
        <v>7</v>
      </c>
      <c r="G997" s="41">
        <v>1492</v>
      </c>
      <c r="I997" s="65" t="s">
        <v>2085</v>
      </c>
      <c r="J997" s="41">
        <v>542</v>
      </c>
      <c r="K997" s="41">
        <v>854.40000000000009</v>
      </c>
    </row>
    <row r="998" spans="1:11" x14ac:dyDescent="0.45">
      <c r="A998" s="41" t="s">
        <v>4215</v>
      </c>
      <c r="B998" s="45" t="s">
        <v>4216</v>
      </c>
      <c r="C998" s="45" t="s">
        <v>4217</v>
      </c>
      <c r="D998" s="45"/>
      <c r="E998" s="41" t="s">
        <v>6154</v>
      </c>
      <c r="F998" s="41" t="s">
        <v>13</v>
      </c>
      <c r="G998" s="41">
        <v>110</v>
      </c>
      <c r="I998" s="65" t="s">
        <v>2075</v>
      </c>
      <c r="J998" s="41">
        <v>14</v>
      </c>
      <c r="K998" s="41">
        <v>22.400000000000002</v>
      </c>
    </row>
    <row r="999" spans="1:11" x14ac:dyDescent="0.45">
      <c r="A999" s="41" t="s">
        <v>4218</v>
      </c>
      <c r="B999" s="45" t="s">
        <v>4219</v>
      </c>
      <c r="C999" s="45" t="s">
        <v>4220</v>
      </c>
      <c r="D999" s="45"/>
      <c r="E999" s="41" t="s">
        <v>6154</v>
      </c>
      <c r="F999" s="41" t="s">
        <v>9</v>
      </c>
      <c r="G999" s="41">
        <v>448</v>
      </c>
      <c r="I999" s="65" t="s">
        <v>2075</v>
      </c>
      <c r="J999" s="41">
        <v>94</v>
      </c>
      <c r="K999" s="41">
        <v>150.4</v>
      </c>
    </row>
    <row r="1000" spans="1:11" x14ac:dyDescent="0.45">
      <c r="A1000" s="41" t="s">
        <v>4218</v>
      </c>
      <c r="B1000" s="45" t="s">
        <v>4221</v>
      </c>
      <c r="C1000" s="45" t="s">
        <v>4222</v>
      </c>
      <c r="D1000" s="45"/>
      <c r="E1000" s="41" t="s">
        <v>6154</v>
      </c>
      <c r="F1000" s="41" t="s">
        <v>13</v>
      </c>
      <c r="G1000" s="41">
        <v>391</v>
      </c>
      <c r="I1000" s="65" t="s">
        <v>2075</v>
      </c>
      <c r="J1000" s="41">
        <v>51</v>
      </c>
      <c r="K1000" s="41">
        <v>81.600000000000009</v>
      </c>
    </row>
    <row r="1001" spans="1:11" x14ac:dyDescent="0.45">
      <c r="A1001" s="41" t="s">
        <v>4218</v>
      </c>
      <c r="B1001" s="45" t="s">
        <v>4223</v>
      </c>
      <c r="C1001" s="45" t="s">
        <v>4224</v>
      </c>
      <c r="D1001" s="45"/>
      <c r="E1001" s="41" t="s">
        <v>2124</v>
      </c>
      <c r="F1001" s="41" t="s">
        <v>9</v>
      </c>
      <c r="G1001" s="41">
        <v>528</v>
      </c>
      <c r="I1001" s="65" t="s">
        <v>2075</v>
      </c>
      <c r="J1001" s="41">
        <v>80</v>
      </c>
      <c r="K1001" s="41">
        <v>108.80000000000001</v>
      </c>
    </row>
    <row r="1002" spans="1:11" x14ac:dyDescent="0.45">
      <c r="A1002" s="41" t="s">
        <v>4218</v>
      </c>
      <c r="B1002" s="45" t="s">
        <v>4225</v>
      </c>
      <c r="C1002" s="45" t="s">
        <v>4226</v>
      </c>
      <c r="D1002" s="45"/>
      <c r="E1002" s="41" t="s">
        <v>2107</v>
      </c>
      <c r="F1002" s="41" t="s">
        <v>9</v>
      </c>
      <c r="G1002" s="41">
        <v>432</v>
      </c>
      <c r="I1002" s="65" t="s">
        <v>2081</v>
      </c>
      <c r="J1002" s="41">
        <v>67</v>
      </c>
      <c r="K1002" s="41">
        <v>107.2</v>
      </c>
    </row>
    <row r="1003" spans="1:11" x14ac:dyDescent="0.45">
      <c r="A1003" s="41" t="s">
        <v>4218</v>
      </c>
      <c r="B1003" s="45" t="s">
        <v>4227</v>
      </c>
      <c r="C1003" s="45" t="s">
        <v>4228</v>
      </c>
      <c r="D1003" s="45"/>
      <c r="E1003" s="41" t="s">
        <v>2084</v>
      </c>
      <c r="F1003" s="41" t="s">
        <v>13</v>
      </c>
      <c r="G1003" s="41">
        <v>808</v>
      </c>
      <c r="I1003" s="65" t="s">
        <v>2085</v>
      </c>
      <c r="J1003" s="41">
        <v>103</v>
      </c>
      <c r="K1003" s="41">
        <v>163.20000000000002</v>
      </c>
    </row>
    <row r="1004" spans="1:11" x14ac:dyDescent="0.45">
      <c r="A1004" s="41" t="s">
        <v>4229</v>
      </c>
      <c r="B1004" s="45" t="s">
        <v>4230</v>
      </c>
      <c r="C1004" s="45" t="s">
        <v>4231</v>
      </c>
      <c r="D1004" s="45"/>
      <c r="E1004" s="41" t="s">
        <v>6154</v>
      </c>
      <c r="F1004" s="41" t="s">
        <v>9</v>
      </c>
      <c r="G1004" s="41">
        <v>120</v>
      </c>
      <c r="I1004" s="65" t="s">
        <v>2075</v>
      </c>
      <c r="J1004" s="41">
        <v>38</v>
      </c>
      <c r="K1004" s="41">
        <v>60.800000000000004</v>
      </c>
    </row>
    <row r="1005" spans="1:11" x14ac:dyDescent="0.45">
      <c r="A1005" s="41" t="s">
        <v>4232</v>
      </c>
      <c r="B1005" s="45" t="s">
        <v>4233</v>
      </c>
      <c r="C1005" s="45" t="s">
        <v>4234</v>
      </c>
      <c r="D1005" s="45"/>
      <c r="E1005" s="41" t="s">
        <v>6155</v>
      </c>
      <c r="F1005" s="41" t="s">
        <v>13</v>
      </c>
      <c r="G1005" s="41">
        <v>266</v>
      </c>
      <c r="I1005" s="65" t="s">
        <v>2075</v>
      </c>
      <c r="J1005" s="41">
        <v>158</v>
      </c>
      <c r="K1005" s="41">
        <v>252.8</v>
      </c>
    </row>
    <row r="1006" spans="1:11" x14ac:dyDescent="0.45">
      <c r="A1006" s="41" t="s">
        <v>4232</v>
      </c>
      <c r="B1006" s="45" t="s">
        <v>6178</v>
      </c>
      <c r="C1006" s="45" t="s">
        <v>6179</v>
      </c>
      <c r="D1006" s="45"/>
      <c r="E1006" s="41" t="s">
        <v>2605</v>
      </c>
      <c r="F1006" s="41" t="s">
        <v>13</v>
      </c>
      <c r="G1006" s="41">
        <v>22</v>
      </c>
      <c r="I1006" s="65" t="s">
        <v>2075</v>
      </c>
      <c r="J1006" s="41">
        <v>18</v>
      </c>
      <c r="K1006" s="41">
        <v>28.8</v>
      </c>
    </row>
    <row r="1007" spans="1:11" x14ac:dyDescent="0.45">
      <c r="A1007" s="41" t="s">
        <v>4232</v>
      </c>
      <c r="B1007" s="45" t="s">
        <v>4235</v>
      </c>
      <c r="C1007" s="45" t="s">
        <v>4236</v>
      </c>
      <c r="D1007" s="45"/>
      <c r="E1007" s="41" t="s">
        <v>6155</v>
      </c>
      <c r="F1007" s="41" t="s">
        <v>13</v>
      </c>
      <c r="G1007" s="41">
        <v>409</v>
      </c>
      <c r="I1007" s="65" t="s">
        <v>2075</v>
      </c>
      <c r="J1007" s="41">
        <v>208</v>
      </c>
      <c r="K1007" s="41">
        <v>332.8</v>
      </c>
    </row>
    <row r="1008" spans="1:11" x14ac:dyDescent="0.45">
      <c r="A1008" s="41" t="s">
        <v>4232</v>
      </c>
      <c r="B1008" s="45" t="s">
        <v>4237</v>
      </c>
      <c r="C1008" s="45" t="s">
        <v>4238</v>
      </c>
      <c r="D1008" s="45"/>
      <c r="E1008" s="41" t="s">
        <v>2376</v>
      </c>
      <c r="F1008" s="41" t="s">
        <v>13</v>
      </c>
      <c r="G1008" s="41">
        <v>168</v>
      </c>
      <c r="I1008" s="65" t="s">
        <v>2075</v>
      </c>
      <c r="J1008" s="41">
        <v>85</v>
      </c>
      <c r="K1008" s="41">
        <v>123.2</v>
      </c>
    </row>
    <row r="1009" spans="1:11" x14ac:dyDescent="0.45">
      <c r="A1009" s="41" t="s">
        <v>4232</v>
      </c>
      <c r="B1009" s="45" t="s">
        <v>4239</v>
      </c>
      <c r="C1009" s="45" t="s">
        <v>4240</v>
      </c>
      <c r="D1009" s="45"/>
      <c r="E1009" s="41" t="s">
        <v>2376</v>
      </c>
      <c r="F1009" s="41" t="s">
        <v>7</v>
      </c>
      <c r="G1009" s="41">
        <v>349</v>
      </c>
      <c r="I1009" s="65" t="s">
        <v>2075</v>
      </c>
      <c r="J1009" s="41">
        <v>286</v>
      </c>
      <c r="K1009" s="41">
        <v>444.8</v>
      </c>
    </row>
    <row r="1010" spans="1:11" x14ac:dyDescent="0.45">
      <c r="A1010" s="41" t="s">
        <v>4232</v>
      </c>
      <c r="B1010" s="45" t="s">
        <v>4241</v>
      </c>
      <c r="C1010" s="45" t="s">
        <v>4242</v>
      </c>
      <c r="D1010" s="45"/>
      <c r="E1010" s="41" t="s">
        <v>2376</v>
      </c>
      <c r="F1010" s="41" t="s">
        <v>7</v>
      </c>
      <c r="G1010" s="41">
        <v>304</v>
      </c>
      <c r="I1010" s="65" t="s">
        <v>2075</v>
      </c>
      <c r="J1010" s="41">
        <v>236</v>
      </c>
      <c r="K1010" s="41">
        <v>353.6</v>
      </c>
    </row>
    <row r="1011" spans="1:11" x14ac:dyDescent="0.45">
      <c r="A1011" s="41" t="s">
        <v>4232</v>
      </c>
      <c r="B1011" s="45" t="s">
        <v>4243</v>
      </c>
      <c r="C1011" s="45" t="s">
        <v>4244</v>
      </c>
      <c r="D1011" s="45"/>
      <c r="E1011" s="41" t="s">
        <v>6155</v>
      </c>
      <c r="F1011" s="41" t="s">
        <v>13</v>
      </c>
      <c r="G1011" s="41">
        <v>204</v>
      </c>
      <c r="I1011" s="65" t="s">
        <v>2075</v>
      </c>
      <c r="J1011" s="41">
        <v>100</v>
      </c>
      <c r="K1011" s="41">
        <v>160</v>
      </c>
    </row>
    <row r="1012" spans="1:11" x14ac:dyDescent="0.45">
      <c r="A1012" s="41" t="s">
        <v>4232</v>
      </c>
      <c r="B1012" s="45" t="s">
        <v>4021</v>
      </c>
      <c r="C1012" s="45" t="s">
        <v>4245</v>
      </c>
      <c r="D1012" s="45"/>
      <c r="E1012" s="41" t="s">
        <v>6155</v>
      </c>
      <c r="F1012" s="41" t="s">
        <v>13</v>
      </c>
      <c r="G1012" s="41">
        <v>247</v>
      </c>
      <c r="I1012" s="65" t="s">
        <v>2075</v>
      </c>
      <c r="J1012" s="41">
        <v>74</v>
      </c>
      <c r="K1012" s="41">
        <v>118.4</v>
      </c>
    </row>
    <row r="1013" spans="1:11" x14ac:dyDescent="0.45">
      <c r="A1013" s="41" t="s">
        <v>4232</v>
      </c>
      <c r="B1013" s="45" t="s">
        <v>4246</v>
      </c>
      <c r="C1013" s="45" t="s">
        <v>4247</v>
      </c>
      <c r="D1013" s="45"/>
      <c r="E1013" s="41" t="s">
        <v>2376</v>
      </c>
      <c r="F1013" s="41" t="s">
        <v>7</v>
      </c>
      <c r="G1013" s="41">
        <v>301</v>
      </c>
      <c r="I1013" s="65" t="s">
        <v>2075</v>
      </c>
      <c r="J1013" s="41">
        <v>264</v>
      </c>
      <c r="K1013" s="41">
        <v>408</v>
      </c>
    </row>
    <row r="1014" spans="1:11" x14ac:dyDescent="0.45">
      <c r="A1014" s="41" t="s">
        <v>4232</v>
      </c>
      <c r="B1014" s="45" t="s">
        <v>4248</v>
      </c>
      <c r="C1014" s="45" t="s">
        <v>4249</v>
      </c>
      <c r="D1014" s="45"/>
      <c r="E1014" s="41" t="s">
        <v>2144</v>
      </c>
      <c r="F1014" s="41" t="s">
        <v>7</v>
      </c>
      <c r="G1014" s="41">
        <v>522</v>
      </c>
      <c r="I1014" s="65" t="s">
        <v>2081</v>
      </c>
      <c r="J1014" s="41">
        <v>349</v>
      </c>
      <c r="K1014" s="41">
        <v>558.4</v>
      </c>
    </row>
    <row r="1015" spans="1:11" x14ac:dyDescent="0.45">
      <c r="A1015" s="41" t="s">
        <v>4232</v>
      </c>
      <c r="B1015" s="45" t="s">
        <v>4250</v>
      </c>
      <c r="C1015" s="45" t="s">
        <v>4251</v>
      </c>
      <c r="D1015" s="45"/>
      <c r="E1015" s="41" t="s">
        <v>2144</v>
      </c>
      <c r="F1015" s="41" t="s">
        <v>7</v>
      </c>
      <c r="G1015" s="41">
        <v>551</v>
      </c>
      <c r="I1015" s="65" t="s">
        <v>2081</v>
      </c>
      <c r="J1015" s="41">
        <v>316</v>
      </c>
      <c r="K1015" s="41">
        <v>505.6</v>
      </c>
    </row>
    <row r="1016" spans="1:11" x14ac:dyDescent="0.45">
      <c r="A1016" s="41" t="s">
        <v>4232</v>
      </c>
      <c r="B1016" s="45" t="s">
        <v>4252</v>
      </c>
      <c r="C1016" s="45" t="s">
        <v>4253</v>
      </c>
      <c r="D1016" s="45"/>
      <c r="E1016" s="41" t="s">
        <v>2084</v>
      </c>
      <c r="F1016" s="41" t="s">
        <v>13</v>
      </c>
      <c r="G1016" s="41">
        <v>720</v>
      </c>
      <c r="I1016" s="65" t="s">
        <v>2085</v>
      </c>
      <c r="J1016" s="41">
        <v>343</v>
      </c>
      <c r="K1016" s="41">
        <v>534.4</v>
      </c>
    </row>
    <row r="1017" spans="1:11" x14ac:dyDescent="0.45">
      <c r="A1017" s="41" t="s">
        <v>4232</v>
      </c>
      <c r="B1017" s="45" t="s">
        <v>4254</v>
      </c>
      <c r="C1017" s="45" t="s">
        <v>4255</v>
      </c>
      <c r="D1017" s="45"/>
      <c r="E1017" s="41" t="s">
        <v>2084</v>
      </c>
      <c r="F1017" s="41" t="s">
        <v>13</v>
      </c>
      <c r="G1017" s="41">
        <v>853</v>
      </c>
      <c r="I1017" s="65" t="s">
        <v>2085</v>
      </c>
      <c r="J1017" s="41">
        <v>451</v>
      </c>
      <c r="K1017" s="41">
        <v>721.6</v>
      </c>
    </row>
    <row r="1018" spans="1:11" x14ac:dyDescent="0.45">
      <c r="A1018" s="41" t="s">
        <v>4232</v>
      </c>
      <c r="B1018" s="45" t="s">
        <v>6180</v>
      </c>
      <c r="C1018" s="45" t="s">
        <v>6181</v>
      </c>
      <c r="D1018" s="45"/>
      <c r="E1018" s="41" t="s">
        <v>2387</v>
      </c>
      <c r="F1018" s="41" t="s">
        <v>13</v>
      </c>
      <c r="G1018" s="41">
        <v>31</v>
      </c>
      <c r="I1018" s="65" t="s">
        <v>2228</v>
      </c>
      <c r="J1018" s="41">
        <v>29</v>
      </c>
      <c r="K1018" s="41">
        <v>46.400000000000006</v>
      </c>
    </row>
    <row r="1019" spans="1:11" x14ac:dyDescent="0.45">
      <c r="A1019" s="41" t="s">
        <v>4256</v>
      </c>
      <c r="B1019" s="45" t="s">
        <v>4257</v>
      </c>
      <c r="C1019" s="45" t="s">
        <v>4258</v>
      </c>
      <c r="D1019" s="45"/>
      <c r="E1019" s="41" t="s">
        <v>2266</v>
      </c>
      <c r="F1019" s="41" t="s">
        <v>13</v>
      </c>
      <c r="G1019" s="41">
        <v>260</v>
      </c>
      <c r="I1019" s="65" t="s">
        <v>2075</v>
      </c>
      <c r="J1019" s="41">
        <v>49</v>
      </c>
      <c r="K1019" s="41">
        <v>78.400000000000006</v>
      </c>
    </row>
    <row r="1020" spans="1:11" x14ac:dyDescent="0.45">
      <c r="A1020" s="41" t="s">
        <v>4256</v>
      </c>
      <c r="B1020" s="45" t="s">
        <v>4259</v>
      </c>
      <c r="C1020" s="45" t="s">
        <v>4260</v>
      </c>
      <c r="D1020" s="45"/>
      <c r="E1020" s="41" t="s">
        <v>2344</v>
      </c>
      <c r="F1020" s="41" t="s">
        <v>9</v>
      </c>
      <c r="G1020" s="41">
        <v>365</v>
      </c>
      <c r="I1020" s="65" t="s">
        <v>2075</v>
      </c>
      <c r="J1020" s="41">
        <v>91</v>
      </c>
      <c r="K1020" s="41">
        <v>123.2</v>
      </c>
    </row>
    <row r="1021" spans="1:11" x14ac:dyDescent="0.45">
      <c r="A1021" s="41" t="s">
        <v>4261</v>
      </c>
      <c r="B1021" s="45" t="s">
        <v>4262</v>
      </c>
      <c r="C1021" s="45" t="s">
        <v>4263</v>
      </c>
      <c r="D1021" s="45"/>
      <c r="E1021" s="41" t="s">
        <v>2070</v>
      </c>
      <c r="F1021" s="41" t="s">
        <v>13</v>
      </c>
      <c r="G1021" s="41">
        <v>178</v>
      </c>
      <c r="I1021" s="65" t="s">
        <v>2071</v>
      </c>
      <c r="J1021" s="41">
        <v>56</v>
      </c>
      <c r="K1021" s="41">
        <v>0</v>
      </c>
    </row>
    <row r="1022" spans="1:11" x14ac:dyDescent="0.45">
      <c r="A1022" s="41" t="s">
        <v>4261</v>
      </c>
      <c r="B1022" s="45" t="s">
        <v>2261</v>
      </c>
      <c r="C1022" s="45" t="s">
        <v>4264</v>
      </c>
      <c r="D1022" s="45"/>
      <c r="E1022" s="41" t="s">
        <v>6155</v>
      </c>
      <c r="F1022" s="41" t="s">
        <v>7</v>
      </c>
      <c r="G1022" s="41">
        <v>193</v>
      </c>
      <c r="I1022" s="65" t="s">
        <v>2075</v>
      </c>
      <c r="J1022" s="41">
        <v>82</v>
      </c>
      <c r="K1022" s="41">
        <v>131.20000000000002</v>
      </c>
    </row>
    <row r="1023" spans="1:11" x14ac:dyDescent="0.45">
      <c r="A1023" s="41" t="s">
        <v>4261</v>
      </c>
      <c r="B1023" s="45" t="s">
        <v>4265</v>
      </c>
      <c r="C1023" s="45" t="s">
        <v>4266</v>
      </c>
      <c r="D1023" s="45"/>
      <c r="E1023" s="41" t="s">
        <v>6155</v>
      </c>
      <c r="F1023" s="41" t="s">
        <v>7</v>
      </c>
      <c r="G1023" s="41">
        <v>183</v>
      </c>
      <c r="I1023" s="65" t="s">
        <v>2075</v>
      </c>
      <c r="J1023" s="41">
        <v>115</v>
      </c>
      <c r="K1023" s="41">
        <v>184</v>
      </c>
    </row>
    <row r="1024" spans="1:11" x14ac:dyDescent="0.45">
      <c r="A1024" s="41" t="s">
        <v>4261</v>
      </c>
      <c r="B1024" s="45" t="s">
        <v>4267</v>
      </c>
      <c r="C1024" s="45" t="s">
        <v>4268</v>
      </c>
      <c r="D1024" s="45"/>
      <c r="E1024" s="41" t="s">
        <v>6155</v>
      </c>
      <c r="F1024" s="41" t="s">
        <v>7</v>
      </c>
      <c r="G1024" s="41">
        <v>348</v>
      </c>
      <c r="I1024" s="65" t="s">
        <v>2075</v>
      </c>
      <c r="J1024" s="41">
        <v>127</v>
      </c>
      <c r="K1024" s="41">
        <v>203.20000000000002</v>
      </c>
    </row>
    <row r="1025" spans="1:11" x14ac:dyDescent="0.45">
      <c r="A1025" s="41" t="s">
        <v>4261</v>
      </c>
      <c r="B1025" s="45" t="s">
        <v>4269</v>
      </c>
      <c r="C1025" s="45" t="s">
        <v>4270</v>
      </c>
      <c r="D1025" s="45"/>
      <c r="E1025" s="41" t="s">
        <v>6155</v>
      </c>
      <c r="F1025" s="41" t="s">
        <v>13</v>
      </c>
      <c r="G1025" s="41">
        <v>539</v>
      </c>
      <c r="I1025" s="65" t="s">
        <v>2075</v>
      </c>
      <c r="J1025" s="41">
        <v>121</v>
      </c>
      <c r="K1025" s="41">
        <v>193.60000000000002</v>
      </c>
    </row>
    <row r="1026" spans="1:11" x14ac:dyDescent="0.45">
      <c r="A1026" s="41" t="s">
        <v>4261</v>
      </c>
      <c r="B1026" s="45" t="s">
        <v>4271</v>
      </c>
      <c r="C1026" s="45" t="s">
        <v>4272</v>
      </c>
      <c r="D1026" s="45"/>
      <c r="E1026" s="41" t="s">
        <v>6155</v>
      </c>
      <c r="F1026" s="41" t="s">
        <v>13</v>
      </c>
      <c r="G1026" s="41">
        <v>247</v>
      </c>
      <c r="I1026" s="65" t="s">
        <v>2075</v>
      </c>
      <c r="J1026" s="41">
        <v>79</v>
      </c>
      <c r="K1026" s="41">
        <v>126.4</v>
      </c>
    </row>
    <row r="1027" spans="1:11" x14ac:dyDescent="0.45">
      <c r="A1027" s="41" t="s">
        <v>4261</v>
      </c>
      <c r="B1027" s="45" t="s">
        <v>4273</v>
      </c>
      <c r="C1027" s="45" t="s">
        <v>4274</v>
      </c>
      <c r="D1027" s="45"/>
      <c r="E1027" s="41" t="s">
        <v>6155</v>
      </c>
      <c r="F1027" s="41" t="s">
        <v>13</v>
      </c>
      <c r="G1027" s="41">
        <v>484</v>
      </c>
      <c r="I1027" s="65" t="s">
        <v>2075</v>
      </c>
      <c r="J1027" s="41">
        <v>128</v>
      </c>
      <c r="K1027" s="41">
        <v>204.8</v>
      </c>
    </row>
    <row r="1028" spans="1:11" x14ac:dyDescent="0.45">
      <c r="A1028" s="41" t="s">
        <v>4261</v>
      </c>
      <c r="B1028" s="45" t="s">
        <v>2138</v>
      </c>
      <c r="C1028" s="45" t="s">
        <v>4275</v>
      </c>
      <c r="D1028" s="45"/>
      <c r="E1028" s="41" t="s">
        <v>6155</v>
      </c>
      <c r="F1028" s="41" t="s">
        <v>13</v>
      </c>
      <c r="G1028" s="41">
        <v>605</v>
      </c>
      <c r="I1028" s="65" t="s">
        <v>2075</v>
      </c>
      <c r="J1028" s="41">
        <v>143</v>
      </c>
      <c r="K1028" s="41">
        <v>228.8</v>
      </c>
    </row>
    <row r="1029" spans="1:11" x14ac:dyDescent="0.45">
      <c r="A1029" s="41" t="s">
        <v>4261</v>
      </c>
      <c r="B1029" s="45" t="s">
        <v>2140</v>
      </c>
      <c r="C1029" s="45" t="s">
        <v>4276</v>
      </c>
      <c r="D1029" s="45"/>
      <c r="E1029" s="41" t="s">
        <v>6155</v>
      </c>
      <c r="F1029" s="41" t="s">
        <v>13</v>
      </c>
      <c r="G1029" s="41">
        <v>316</v>
      </c>
      <c r="I1029" s="65" t="s">
        <v>2075</v>
      </c>
      <c r="J1029" s="41">
        <v>91</v>
      </c>
      <c r="K1029" s="41">
        <v>145.6</v>
      </c>
    </row>
    <row r="1030" spans="1:11" x14ac:dyDescent="0.45">
      <c r="A1030" s="41" t="s">
        <v>4261</v>
      </c>
      <c r="B1030" s="45" t="s">
        <v>4277</v>
      </c>
      <c r="C1030" s="45" t="s">
        <v>4278</v>
      </c>
      <c r="D1030" s="45"/>
      <c r="E1030" s="41" t="s">
        <v>2144</v>
      </c>
      <c r="F1030" s="41" t="s">
        <v>13</v>
      </c>
      <c r="G1030" s="41">
        <v>657</v>
      </c>
      <c r="I1030" s="65" t="s">
        <v>2081</v>
      </c>
      <c r="J1030" s="41">
        <v>143</v>
      </c>
      <c r="K1030" s="41">
        <v>228.8</v>
      </c>
    </row>
    <row r="1031" spans="1:11" x14ac:dyDescent="0.45">
      <c r="A1031" s="41" t="s">
        <v>4261</v>
      </c>
      <c r="B1031" s="45" t="s">
        <v>4279</v>
      </c>
      <c r="C1031" s="45" t="s">
        <v>4280</v>
      </c>
      <c r="D1031" s="45"/>
      <c r="E1031" s="41" t="s">
        <v>2144</v>
      </c>
      <c r="F1031" s="41" t="s">
        <v>13</v>
      </c>
      <c r="G1031" s="41">
        <v>1005</v>
      </c>
      <c r="I1031" s="65" t="s">
        <v>2081</v>
      </c>
      <c r="J1031" s="41">
        <v>328</v>
      </c>
      <c r="K1031" s="41">
        <v>524.80000000000007</v>
      </c>
    </row>
    <row r="1032" spans="1:11" x14ac:dyDescent="0.45">
      <c r="A1032" s="41" t="s">
        <v>4261</v>
      </c>
      <c r="B1032" s="45" t="s">
        <v>4281</v>
      </c>
      <c r="C1032" s="45" t="s">
        <v>4282</v>
      </c>
      <c r="D1032" s="45"/>
      <c r="E1032" s="41" t="s">
        <v>2084</v>
      </c>
      <c r="F1032" s="41" t="s">
        <v>13</v>
      </c>
      <c r="G1032" s="41">
        <v>1246</v>
      </c>
      <c r="I1032" s="65" t="s">
        <v>2085</v>
      </c>
      <c r="J1032" s="41">
        <v>322</v>
      </c>
      <c r="K1032" s="41">
        <v>515.20000000000005</v>
      </c>
    </row>
    <row r="1033" spans="1:11" x14ac:dyDescent="0.45">
      <c r="A1033" s="41" t="s">
        <v>4261</v>
      </c>
      <c r="B1033" s="45" t="s">
        <v>4283</v>
      </c>
      <c r="C1033" s="45" t="s">
        <v>4284</v>
      </c>
      <c r="D1033" s="45"/>
      <c r="E1033" s="41" t="s">
        <v>2084</v>
      </c>
      <c r="F1033" s="41" t="s">
        <v>13</v>
      </c>
      <c r="G1033" s="41">
        <v>1070</v>
      </c>
      <c r="I1033" s="65" t="s">
        <v>2085</v>
      </c>
      <c r="J1033" s="41">
        <v>211</v>
      </c>
      <c r="K1033" s="41">
        <v>337.6</v>
      </c>
    </row>
    <row r="1034" spans="1:11" x14ac:dyDescent="0.45">
      <c r="A1034" s="41" t="s">
        <v>4285</v>
      </c>
      <c r="B1034" s="45" t="s">
        <v>4286</v>
      </c>
      <c r="C1034" s="45" t="s">
        <v>4287</v>
      </c>
      <c r="D1034" s="45"/>
      <c r="E1034" s="41" t="s">
        <v>6154</v>
      </c>
      <c r="F1034" s="41" t="s">
        <v>9</v>
      </c>
      <c r="G1034" s="41">
        <v>213</v>
      </c>
      <c r="I1034" s="65" t="s">
        <v>2075</v>
      </c>
      <c r="J1034" s="41">
        <v>31</v>
      </c>
      <c r="K1034" s="41">
        <v>49.6</v>
      </c>
    </row>
    <row r="1035" spans="1:11" x14ac:dyDescent="0.45">
      <c r="A1035" s="41" t="s">
        <v>4288</v>
      </c>
      <c r="B1035" s="45" t="s">
        <v>2019</v>
      </c>
      <c r="C1035" s="45" t="s">
        <v>4289</v>
      </c>
      <c r="D1035" s="45"/>
      <c r="E1035" s="41" t="s">
        <v>2359</v>
      </c>
      <c r="F1035" s="41" t="s">
        <v>7</v>
      </c>
      <c r="G1035" s="41">
        <v>139</v>
      </c>
      <c r="I1035" s="65" t="s">
        <v>2284</v>
      </c>
      <c r="J1035" s="41">
        <v>62</v>
      </c>
      <c r="K1035" s="41">
        <v>83.2</v>
      </c>
    </row>
    <row r="1036" spans="1:11" x14ac:dyDescent="0.45">
      <c r="A1036" s="41" t="s">
        <v>4290</v>
      </c>
      <c r="B1036" s="45" t="s">
        <v>4291</v>
      </c>
      <c r="C1036" s="45" t="s">
        <v>4292</v>
      </c>
      <c r="D1036" s="45"/>
      <c r="E1036" s="41" t="s">
        <v>2070</v>
      </c>
      <c r="F1036" s="41" t="s">
        <v>13</v>
      </c>
      <c r="G1036" s="41">
        <v>166</v>
      </c>
      <c r="I1036" s="65" t="s">
        <v>2071</v>
      </c>
      <c r="J1036" s="41">
        <v>58</v>
      </c>
      <c r="K1036" s="41">
        <v>0</v>
      </c>
    </row>
    <row r="1037" spans="1:11" x14ac:dyDescent="0.45">
      <c r="A1037" s="41" t="s">
        <v>4290</v>
      </c>
      <c r="B1037" s="45" t="s">
        <v>4293</v>
      </c>
      <c r="C1037" s="45" t="s">
        <v>4294</v>
      </c>
      <c r="D1037" s="45"/>
      <c r="E1037" s="41" t="s">
        <v>6155</v>
      </c>
      <c r="F1037" s="41" t="s">
        <v>13</v>
      </c>
      <c r="G1037" s="41">
        <v>350</v>
      </c>
      <c r="I1037" s="65" t="s">
        <v>2075</v>
      </c>
      <c r="J1037" s="41">
        <v>157</v>
      </c>
      <c r="K1037" s="41">
        <v>251.20000000000002</v>
      </c>
    </row>
    <row r="1038" spans="1:11" x14ac:dyDescent="0.45">
      <c r="A1038" s="41" t="s">
        <v>4290</v>
      </c>
      <c r="B1038" s="45" t="s">
        <v>4295</v>
      </c>
      <c r="C1038" s="45" t="s">
        <v>4296</v>
      </c>
      <c r="D1038" s="45"/>
      <c r="E1038" s="41" t="s">
        <v>6155</v>
      </c>
      <c r="F1038" s="41" t="s">
        <v>13</v>
      </c>
      <c r="G1038" s="41">
        <v>321</v>
      </c>
      <c r="I1038" s="65" t="s">
        <v>2075</v>
      </c>
      <c r="J1038" s="41">
        <v>93</v>
      </c>
      <c r="K1038" s="41">
        <v>148.80000000000001</v>
      </c>
    </row>
    <row r="1039" spans="1:11" x14ac:dyDescent="0.45">
      <c r="A1039" s="41" t="s">
        <v>4290</v>
      </c>
      <c r="B1039" s="45" t="s">
        <v>4297</v>
      </c>
      <c r="C1039" s="45" t="s">
        <v>4298</v>
      </c>
      <c r="D1039" s="45"/>
      <c r="E1039" s="41" t="s">
        <v>6153</v>
      </c>
      <c r="F1039" s="41" t="s">
        <v>7</v>
      </c>
      <c r="G1039" s="41">
        <v>537</v>
      </c>
      <c r="I1039" s="65" t="s">
        <v>2075</v>
      </c>
      <c r="J1039" s="41">
        <v>259</v>
      </c>
      <c r="K1039" s="41">
        <v>414.40000000000003</v>
      </c>
    </row>
    <row r="1040" spans="1:11" x14ac:dyDescent="0.45">
      <c r="A1040" s="41" t="s">
        <v>4290</v>
      </c>
      <c r="B1040" s="45" t="s">
        <v>4299</v>
      </c>
      <c r="C1040" s="45" t="s">
        <v>4300</v>
      </c>
      <c r="D1040" s="45"/>
      <c r="E1040" s="41" t="s">
        <v>6155</v>
      </c>
      <c r="F1040" s="41" t="s">
        <v>13</v>
      </c>
      <c r="G1040" s="41">
        <v>269</v>
      </c>
      <c r="I1040" s="65" t="s">
        <v>2075</v>
      </c>
      <c r="J1040" s="41">
        <v>86</v>
      </c>
      <c r="K1040" s="41">
        <v>137.6</v>
      </c>
    </row>
    <row r="1041" spans="1:11" x14ac:dyDescent="0.45">
      <c r="A1041" s="41" t="s">
        <v>4290</v>
      </c>
      <c r="B1041" s="45" t="s">
        <v>4301</v>
      </c>
      <c r="C1041" s="45" t="s">
        <v>4302</v>
      </c>
      <c r="D1041" s="45"/>
      <c r="E1041" s="41" t="s">
        <v>6153</v>
      </c>
      <c r="F1041" s="41" t="s">
        <v>7</v>
      </c>
      <c r="G1041" s="41">
        <v>516</v>
      </c>
      <c r="I1041" s="65" t="s">
        <v>2075</v>
      </c>
      <c r="J1041" s="41">
        <v>213</v>
      </c>
      <c r="K1041" s="41">
        <v>340.8</v>
      </c>
    </row>
    <row r="1042" spans="1:11" x14ac:dyDescent="0.45">
      <c r="A1042" s="41" t="s">
        <v>4290</v>
      </c>
      <c r="B1042" s="45" t="s">
        <v>4303</v>
      </c>
      <c r="C1042" s="45" t="s">
        <v>4304</v>
      </c>
      <c r="D1042" s="45"/>
      <c r="E1042" s="41" t="s">
        <v>6155</v>
      </c>
      <c r="F1042" s="41" t="s">
        <v>13</v>
      </c>
      <c r="G1042" s="41">
        <v>326</v>
      </c>
      <c r="I1042" s="65" t="s">
        <v>2075</v>
      </c>
      <c r="J1042" s="41">
        <v>77</v>
      </c>
      <c r="K1042" s="41">
        <v>123.2</v>
      </c>
    </row>
    <row r="1043" spans="1:11" x14ac:dyDescent="0.45">
      <c r="A1043" s="41" t="s">
        <v>4290</v>
      </c>
      <c r="B1043" s="45" t="s">
        <v>4305</v>
      </c>
      <c r="C1043" s="45" t="s">
        <v>4306</v>
      </c>
      <c r="D1043" s="45"/>
      <c r="E1043" s="41" t="s">
        <v>6155</v>
      </c>
      <c r="F1043" s="41" t="s">
        <v>13</v>
      </c>
      <c r="G1043" s="41">
        <v>442</v>
      </c>
      <c r="I1043" s="65" t="s">
        <v>2075</v>
      </c>
      <c r="J1043" s="41">
        <v>154</v>
      </c>
      <c r="K1043" s="41">
        <v>246.4</v>
      </c>
    </row>
    <row r="1044" spans="1:11" x14ac:dyDescent="0.45">
      <c r="A1044" s="41" t="s">
        <v>4290</v>
      </c>
      <c r="B1044" s="45" t="s">
        <v>4307</v>
      </c>
      <c r="C1044" s="45" t="s">
        <v>4308</v>
      </c>
      <c r="D1044" s="45"/>
      <c r="E1044" s="41" t="s">
        <v>6155</v>
      </c>
      <c r="F1044" s="41" t="s">
        <v>7</v>
      </c>
      <c r="G1044" s="41">
        <v>312</v>
      </c>
      <c r="I1044" s="65" t="s">
        <v>2075</v>
      </c>
      <c r="J1044" s="41">
        <v>149</v>
      </c>
      <c r="K1044" s="41">
        <v>238.4</v>
      </c>
    </row>
    <row r="1045" spans="1:11" x14ac:dyDescent="0.45">
      <c r="A1045" s="41" t="s">
        <v>4290</v>
      </c>
      <c r="B1045" s="45" t="s">
        <v>4309</v>
      </c>
      <c r="C1045" s="45" t="s">
        <v>4310</v>
      </c>
      <c r="D1045" s="45"/>
      <c r="E1045" s="41" t="s">
        <v>2376</v>
      </c>
      <c r="F1045" s="41" t="s">
        <v>7</v>
      </c>
      <c r="G1045" s="41">
        <v>408</v>
      </c>
      <c r="I1045" s="65" t="s">
        <v>2075</v>
      </c>
      <c r="J1045" s="41">
        <v>272</v>
      </c>
      <c r="K1045" s="41">
        <v>369.6</v>
      </c>
    </row>
    <row r="1046" spans="1:11" x14ac:dyDescent="0.45">
      <c r="A1046" s="41" t="s">
        <v>4290</v>
      </c>
      <c r="B1046" s="45" t="s">
        <v>4311</v>
      </c>
      <c r="C1046" s="45" t="s">
        <v>4312</v>
      </c>
      <c r="D1046" s="45"/>
      <c r="E1046" s="41" t="s">
        <v>6155</v>
      </c>
      <c r="F1046" s="41" t="s">
        <v>13</v>
      </c>
      <c r="G1046" s="41">
        <v>343</v>
      </c>
      <c r="I1046" s="65" t="s">
        <v>2075</v>
      </c>
      <c r="J1046" s="41">
        <v>93</v>
      </c>
      <c r="K1046" s="41">
        <v>148.80000000000001</v>
      </c>
    </row>
    <row r="1047" spans="1:11" x14ac:dyDescent="0.45">
      <c r="A1047" s="41" t="s">
        <v>4290</v>
      </c>
      <c r="B1047" s="45" t="s">
        <v>4313</v>
      </c>
      <c r="C1047" s="45" t="s">
        <v>4314</v>
      </c>
      <c r="D1047" s="45"/>
      <c r="E1047" s="41" t="s">
        <v>6155</v>
      </c>
      <c r="F1047" s="41" t="s">
        <v>13</v>
      </c>
      <c r="G1047" s="41">
        <v>331</v>
      </c>
      <c r="I1047" s="65" t="s">
        <v>2075</v>
      </c>
      <c r="J1047" s="41">
        <v>103</v>
      </c>
      <c r="K1047" s="41">
        <v>164.8</v>
      </c>
    </row>
    <row r="1048" spans="1:11" x14ac:dyDescent="0.45">
      <c r="A1048" s="41" t="s">
        <v>4290</v>
      </c>
      <c r="B1048" s="45" t="s">
        <v>4315</v>
      </c>
      <c r="C1048" s="45" t="s">
        <v>4316</v>
      </c>
      <c r="D1048" s="45"/>
      <c r="E1048" s="41" t="s">
        <v>2144</v>
      </c>
      <c r="F1048" s="41" t="s">
        <v>13</v>
      </c>
      <c r="G1048" s="41">
        <v>544</v>
      </c>
      <c r="I1048" s="65" t="s">
        <v>2081</v>
      </c>
      <c r="J1048" s="41">
        <v>207</v>
      </c>
      <c r="K1048" s="41">
        <v>331.20000000000005</v>
      </c>
    </row>
    <row r="1049" spans="1:11" x14ac:dyDescent="0.45">
      <c r="A1049" s="41" t="s">
        <v>4290</v>
      </c>
      <c r="B1049" s="45" t="s">
        <v>4317</v>
      </c>
      <c r="C1049" s="45" t="s">
        <v>4318</v>
      </c>
      <c r="D1049" s="45"/>
      <c r="E1049" s="41" t="s">
        <v>2144</v>
      </c>
      <c r="F1049" s="41" t="s">
        <v>13</v>
      </c>
      <c r="G1049" s="41">
        <v>337</v>
      </c>
      <c r="I1049" s="65" t="s">
        <v>2081</v>
      </c>
      <c r="J1049" s="41">
        <v>161</v>
      </c>
      <c r="K1049" s="41">
        <v>257.60000000000002</v>
      </c>
    </row>
    <row r="1050" spans="1:11" x14ac:dyDescent="0.45">
      <c r="A1050" s="41" t="s">
        <v>4290</v>
      </c>
      <c r="B1050" s="45" t="s">
        <v>4319</v>
      </c>
      <c r="C1050" s="45" t="s">
        <v>4320</v>
      </c>
      <c r="D1050" s="45"/>
      <c r="E1050" s="41" t="s">
        <v>2144</v>
      </c>
      <c r="F1050" s="41" t="s">
        <v>13</v>
      </c>
      <c r="G1050" s="41">
        <v>621</v>
      </c>
      <c r="I1050" s="65" t="s">
        <v>2081</v>
      </c>
      <c r="J1050" s="41">
        <v>182</v>
      </c>
      <c r="K1050" s="41">
        <v>291.2</v>
      </c>
    </row>
    <row r="1051" spans="1:11" x14ac:dyDescent="0.45">
      <c r="A1051" s="41" t="s">
        <v>4290</v>
      </c>
      <c r="B1051" s="45" t="s">
        <v>4321</v>
      </c>
      <c r="C1051" s="45" t="s">
        <v>4322</v>
      </c>
      <c r="D1051" s="45"/>
      <c r="E1051" s="41" t="s">
        <v>2080</v>
      </c>
      <c r="F1051" s="41" t="s">
        <v>13</v>
      </c>
      <c r="G1051" s="41">
        <v>395</v>
      </c>
      <c r="I1051" s="65" t="s">
        <v>2081</v>
      </c>
      <c r="J1051" s="41">
        <v>210</v>
      </c>
      <c r="K1051" s="41">
        <v>336</v>
      </c>
    </row>
    <row r="1052" spans="1:11" x14ac:dyDescent="0.45">
      <c r="A1052" s="41" t="s">
        <v>4290</v>
      </c>
      <c r="B1052" s="45" t="s">
        <v>4323</v>
      </c>
      <c r="C1052" s="45" t="s">
        <v>4324</v>
      </c>
      <c r="D1052" s="45"/>
      <c r="E1052" s="41" t="s">
        <v>6203</v>
      </c>
      <c r="F1052" s="41" t="s">
        <v>13</v>
      </c>
      <c r="G1052" s="41">
        <v>417</v>
      </c>
      <c r="I1052" s="65" t="s">
        <v>2081</v>
      </c>
      <c r="J1052" s="41">
        <v>201</v>
      </c>
      <c r="K1052" s="41">
        <v>292.8</v>
      </c>
    </row>
    <row r="1053" spans="1:11" x14ac:dyDescent="0.45">
      <c r="A1053" s="41" t="s">
        <v>4290</v>
      </c>
      <c r="B1053" s="45" t="s">
        <v>4325</v>
      </c>
      <c r="C1053" s="45" t="s">
        <v>4326</v>
      </c>
      <c r="D1053" s="45"/>
      <c r="E1053" s="41" t="s">
        <v>2084</v>
      </c>
      <c r="F1053" s="41" t="s">
        <v>13</v>
      </c>
      <c r="G1053" s="41">
        <v>1486</v>
      </c>
      <c r="I1053" s="65" t="s">
        <v>2085</v>
      </c>
      <c r="J1053" s="41">
        <v>644</v>
      </c>
      <c r="K1053" s="41">
        <v>1030.4000000000001</v>
      </c>
    </row>
    <row r="1054" spans="1:11" x14ac:dyDescent="0.45">
      <c r="A1054" s="41" t="s">
        <v>4290</v>
      </c>
      <c r="B1054" s="45" t="s">
        <v>4327</v>
      </c>
      <c r="C1054" s="45" t="s">
        <v>4328</v>
      </c>
      <c r="D1054" s="45"/>
      <c r="E1054" s="41" t="s">
        <v>2084</v>
      </c>
      <c r="F1054" s="41" t="s">
        <v>13</v>
      </c>
      <c r="G1054" s="41">
        <v>1367</v>
      </c>
      <c r="I1054" s="65" t="s">
        <v>2085</v>
      </c>
      <c r="J1054" s="41">
        <v>486</v>
      </c>
      <c r="K1054" s="41">
        <v>761.6</v>
      </c>
    </row>
    <row r="1055" spans="1:11" x14ac:dyDescent="0.45">
      <c r="A1055" s="41" t="s">
        <v>4329</v>
      </c>
      <c r="B1055" s="45" t="s">
        <v>4330</v>
      </c>
      <c r="C1055" s="45" t="s">
        <v>4331</v>
      </c>
      <c r="D1055" s="45"/>
      <c r="E1055" s="41" t="s">
        <v>6155</v>
      </c>
      <c r="F1055" s="41" t="s">
        <v>13</v>
      </c>
      <c r="G1055" s="41">
        <v>424</v>
      </c>
      <c r="I1055" s="65" t="s">
        <v>2075</v>
      </c>
      <c r="J1055" s="41">
        <v>216</v>
      </c>
      <c r="K1055" s="41">
        <v>345.6</v>
      </c>
    </row>
    <row r="1056" spans="1:11" x14ac:dyDescent="0.45">
      <c r="A1056" s="41" t="s">
        <v>4329</v>
      </c>
      <c r="B1056" s="45" t="s">
        <v>4332</v>
      </c>
      <c r="C1056" s="45" t="s">
        <v>4333</v>
      </c>
      <c r="D1056" s="45"/>
      <c r="E1056" s="41" t="s">
        <v>2376</v>
      </c>
      <c r="F1056" s="41" t="s">
        <v>7</v>
      </c>
      <c r="G1056" s="41">
        <v>392</v>
      </c>
      <c r="I1056" s="65" t="s">
        <v>2075</v>
      </c>
      <c r="J1056" s="41">
        <v>255</v>
      </c>
      <c r="K1056" s="41">
        <v>321.60000000000002</v>
      </c>
    </row>
    <row r="1057" spans="1:11" x14ac:dyDescent="0.45">
      <c r="A1057" s="41" t="s">
        <v>4329</v>
      </c>
      <c r="B1057" s="45" t="s">
        <v>4334</v>
      </c>
      <c r="C1057" s="45" t="s">
        <v>4335</v>
      </c>
      <c r="D1057" s="45"/>
      <c r="E1057" s="41" t="s">
        <v>6155</v>
      </c>
      <c r="F1057" s="41" t="s">
        <v>7</v>
      </c>
      <c r="G1057" s="41">
        <v>295</v>
      </c>
      <c r="I1057" s="65" t="s">
        <v>2075</v>
      </c>
      <c r="J1057" s="41">
        <v>173</v>
      </c>
      <c r="K1057" s="41">
        <v>276.8</v>
      </c>
    </row>
    <row r="1058" spans="1:11" x14ac:dyDescent="0.45">
      <c r="A1058" s="41" t="s">
        <v>4329</v>
      </c>
      <c r="B1058" s="45" t="s">
        <v>4336</v>
      </c>
      <c r="C1058" s="45" t="s">
        <v>4337</v>
      </c>
      <c r="D1058" s="45"/>
      <c r="E1058" s="41" t="s">
        <v>6155</v>
      </c>
      <c r="F1058" s="41" t="s">
        <v>7</v>
      </c>
      <c r="G1058" s="41">
        <v>251</v>
      </c>
      <c r="I1058" s="65" t="s">
        <v>2075</v>
      </c>
      <c r="J1058" s="41">
        <v>149</v>
      </c>
      <c r="K1058" s="41">
        <v>238.4</v>
      </c>
    </row>
    <row r="1059" spans="1:11" x14ac:dyDescent="0.45">
      <c r="A1059" s="41" t="s">
        <v>4329</v>
      </c>
      <c r="B1059" s="45" t="s">
        <v>4338</v>
      </c>
      <c r="C1059" s="45" t="s">
        <v>4339</v>
      </c>
      <c r="D1059" s="45"/>
      <c r="E1059" s="41" t="s">
        <v>2144</v>
      </c>
      <c r="F1059" s="41" t="s">
        <v>13</v>
      </c>
      <c r="G1059" s="41">
        <v>670</v>
      </c>
      <c r="I1059" s="65" t="s">
        <v>2081</v>
      </c>
      <c r="J1059" s="41">
        <v>333</v>
      </c>
      <c r="K1059" s="41">
        <v>532.80000000000007</v>
      </c>
    </row>
    <row r="1060" spans="1:11" x14ac:dyDescent="0.45">
      <c r="A1060" s="41" t="s">
        <v>4329</v>
      </c>
      <c r="B1060" s="45" t="s">
        <v>4340</v>
      </c>
      <c r="C1060" s="45" t="s">
        <v>4341</v>
      </c>
      <c r="D1060" s="45"/>
      <c r="E1060" s="41" t="s">
        <v>2084</v>
      </c>
      <c r="F1060" s="41" t="s">
        <v>13</v>
      </c>
      <c r="G1060" s="41">
        <v>638</v>
      </c>
      <c r="I1060" s="65" t="s">
        <v>2085</v>
      </c>
      <c r="J1060" s="41">
        <v>335</v>
      </c>
      <c r="K1060" s="41">
        <v>524.80000000000007</v>
      </c>
    </row>
    <row r="1061" spans="1:11" x14ac:dyDescent="0.45">
      <c r="A1061" s="41" t="s">
        <v>4342</v>
      </c>
      <c r="B1061" s="45" t="s">
        <v>4343</v>
      </c>
      <c r="C1061" s="45" t="s">
        <v>4344</v>
      </c>
      <c r="D1061" s="45"/>
      <c r="E1061" s="41" t="s">
        <v>2070</v>
      </c>
      <c r="F1061" s="41" t="s">
        <v>13</v>
      </c>
      <c r="G1061" s="41">
        <v>107</v>
      </c>
      <c r="I1061" s="65" t="s">
        <v>2071</v>
      </c>
      <c r="J1061" s="41">
        <v>9</v>
      </c>
      <c r="K1061" s="41">
        <v>0</v>
      </c>
    </row>
    <row r="1062" spans="1:11" x14ac:dyDescent="0.45">
      <c r="A1062" s="41" t="s">
        <v>4342</v>
      </c>
      <c r="B1062" s="45" t="s">
        <v>4345</v>
      </c>
      <c r="C1062" s="45" t="s">
        <v>4346</v>
      </c>
      <c r="D1062" s="45"/>
      <c r="E1062" s="41" t="s">
        <v>6155</v>
      </c>
      <c r="F1062" s="41" t="s">
        <v>13</v>
      </c>
      <c r="G1062" s="41">
        <v>356</v>
      </c>
      <c r="I1062" s="65" t="s">
        <v>2075</v>
      </c>
      <c r="J1062" s="41">
        <v>27</v>
      </c>
      <c r="K1062" s="41">
        <v>43.2</v>
      </c>
    </row>
    <row r="1063" spans="1:11" x14ac:dyDescent="0.45">
      <c r="A1063" s="41" t="s">
        <v>4342</v>
      </c>
      <c r="B1063" s="45" t="s">
        <v>4347</v>
      </c>
      <c r="C1063" s="45" t="s">
        <v>4348</v>
      </c>
      <c r="D1063" s="45"/>
      <c r="E1063" s="41" t="s">
        <v>6155</v>
      </c>
      <c r="F1063" s="41" t="s">
        <v>13</v>
      </c>
      <c r="G1063" s="41">
        <v>345</v>
      </c>
      <c r="I1063" s="65" t="s">
        <v>2075</v>
      </c>
      <c r="J1063" s="41">
        <v>24</v>
      </c>
      <c r="K1063" s="41">
        <v>38.400000000000006</v>
      </c>
    </row>
    <row r="1064" spans="1:11" x14ac:dyDescent="0.45">
      <c r="A1064" s="41" t="s">
        <v>4342</v>
      </c>
      <c r="B1064" s="45" t="s">
        <v>4349</v>
      </c>
      <c r="C1064" s="45" t="s">
        <v>4350</v>
      </c>
      <c r="D1064" s="45"/>
      <c r="E1064" s="41" t="s">
        <v>6155</v>
      </c>
      <c r="F1064" s="41" t="s">
        <v>13</v>
      </c>
      <c r="G1064" s="41">
        <v>391</v>
      </c>
      <c r="I1064" s="65" t="s">
        <v>2075</v>
      </c>
      <c r="J1064" s="41">
        <v>40</v>
      </c>
      <c r="K1064" s="41">
        <v>64</v>
      </c>
    </row>
    <row r="1065" spans="1:11" x14ac:dyDescent="0.45">
      <c r="A1065" s="41" t="s">
        <v>4342</v>
      </c>
      <c r="B1065" s="45" t="s">
        <v>4351</v>
      </c>
      <c r="C1065" s="45" t="s">
        <v>4352</v>
      </c>
      <c r="D1065" s="45"/>
      <c r="E1065" s="41" t="s">
        <v>6155</v>
      </c>
      <c r="F1065" s="41" t="s">
        <v>13</v>
      </c>
      <c r="G1065" s="41">
        <v>398</v>
      </c>
      <c r="I1065" s="65" t="s">
        <v>2075</v>
      </c>
      <c r="J1065" s="41">
        <v>37</v>
      </c>
      <c r="K1065" s="41">
        <v>59.2</v>
      </c>
    </row>
    <row r="1066" spans="1:11" x14ac:dyDescent="0.45">
      <c r="A1066" s="41" t="s">
        <v>4342</v>
      </c>
      <c r="B1066" s="45" t="s">
        <v>4353</v>
      </c>
      <c r="C1066" s="45" t="s">
        <v>4354</v>
      </c>
      <c r="D1066" s="45"/>
      <c r="E1066" s="41" t="s">
        <v>6155</v>
      </c>
      <c r="F1066" s="41" t="s">
        <v>13</v>
      </c>
      <c r="G1066" s="41">
        <v>248</v>
      </c>
      <c r="I1066" s="65" t="s">
        <v>2075</v>
      </c>
      <c r="J1066" s="41">
        <v>22</v>
      </c>
      <c r="K1066" s="41">
        <v>35.200000000000003</v>
      </c>
    </row>
    <row r="1067" spans="1:11" x14ac:dyDescent="0.45">
      <c r="A1067" s="41" t="s">
        <v>4342</v>
      </c>
      <c r="B1067" s="45" t="s">
        <v>4355</v>
      </c>
      <c r="C1067" s="45" t="s">
        <v>4356</v>
      </c>
      <c r="D1067" s="45"/>
      <c r="E1067" s="41" t="s">
        <v>2144</v>
      </c>
      <c r="F1067" s="41" t="s">
        <v>13</v>
      </c>
      <c r="G1067" s="41">
        <v>398</v>
      </c>
      <c r="I1067" s="65" t="s">
        <v>2081</v>
      </c>
      <c r="J1067" s="41">
        <v>30</v>
      </c>
      <c r="K1067" s="41">
        <v>48</v>
      </c>
    </row>
    <row r="1068" spans="1:11" x14ac:dyDescent="0.45">
      <c r="A1068" s="41" t="s">
        <v>4342</v>
      </c>
      <c r="B1068" s="45" t="s">
        <v>4357</v>
      </c>
      <c r="C1068" s="45" t="s">
        <v>4358</v>
      </c>
      <c r="D1068" s="45"/>
      <c r="E1068" s="41" t="s">
        <v>2144</v>
      </c>
      <c r="F1068" s="41" t="s">
        <v>9</v>
      </c>
      <c r="G1068" s="41">
        <v>494</v>
      </c>
      <c r="I1068" s="65" t="s">
        <v>2081</v>
      </c>
      <c r="J1068" s="41">
        <v>53</v>
      </c>
      <c r="K1068" s="41">
        <v>84.800000000000011</v>
      </c>
    </row>
    <row r="1069" spans="1:11" x14ac:dyDescent="0.45">
      <c r="A1069" s="41" t="s">
        <v>4342</v>
      </c>
      <c r="B1069" s="45" t="s">
        <v>4359</v>
      </c>
      <c r="C1069" s="45" t="s">
        <v>4360</v>
      </c>
      <c r="D1069" s="45"/>
      <c r="E1069" s="41" t="s">
        <v>2084</v>
      </c>
      <c r="F1069" s="41" t="s">
        <v>13</v>
      </c>
      <c r="G1069" s="41">
        <v>1225</v>
      </c>
      <c r="I1069" s="65" t="s">
        <v>2085</v>
      </c>
      <c r="J1069" s="41">
        <v>115</v>
      </c>
      <c r="K1069" s="41">
        <v>184</v>
      </c>
    </row>
    <row r="1070" spans="1:11" x14ac:dyDescent="0.45">
      <c r="A1070" s="41" t="s">
        <v>4361</v>
      </c>
      <c r="B1070" s="45" t="s">
        <v>4362</v>
      </c>
      <c r="C1070" s="45" t="s">
        <v>4363</v>
      </c>
      <c r="D1070" s="45"/>
      <c r="E1070" s="41" t="s">
        <v>6155</v>
      </c>
      <c r="F1070" s="41" t="s">
        <v>7</v>
      </c>
      <c r="G1070" s="41">
        <v>745</v>
      </c>
      <c r="I1070" s="65" t="s">
        <v>2075</v>
      </c>
      <c r="J1070" s="41">
        <v>417</v>
      </c>
      <c r="K1070" s="41">
        <v>667.2</v>
      </c>
    </row>
    <row r="1071" spans="1:11" x14ac:dyDescent="0.45">
      <c r="A1071" s="41" t="s">
        <v>4361</v>
      </c>
      <c r="B1071" s="45" t="s">
        <v>4364</v>
      </c>
      <c r="C1071" s="45" t="s">
        <v>4365</v>
      </c>
      <c r="D1071" s="45"/>
      <c r="E1071" s="41" t="s">
        <v>2376</v>
      </c>
      <c r="F1071" s="41" t="s">
        <v>7</v>
      </c>
      <c r="G1071" s="41">
        <v>328</v>
      </c>
      <c r="I1071" s="65" t="s">
        <v>2075</v>
      </c>
      <c r="J1071" s="41">
        <v>183</v>
      </c>
      <c r="K1071" s="41">
        <v>273.60000000000002</v>
      </c>
    </row>
    <row r="1072" spans="1:11" x14ac:dyDescent="0.45">
      <c r="A1072" s="41" t="s">
        <v>4361</v>
      </c>
      <c r="B1072" s="45" t="s">
        <v>4366</v>
      </c>
      <c r="C1072" s="45" t="s">
        <v>4367</v>
      </c>
      <c r="D1072" s="45"/>
      <c r="E1072" s="41" t="s">
        <v>2144</v>
      </c>
      <c r="F1072" s="41" t="s">
        <v>7</v>
      </c>
      <c r="G1072" s="41">
        <v>600</v>
      </c>
      <c r="I1072" s="65" t="s">
        <v>2081</v>
      </c>
      <c r="J1072" s="41">
        <v>334</v>
      </c>
      <c r="K1072" s="41">
        <v>534.4</v>
      </c>
    </row>
    <row r="1073" spans="1:11" x14ac:dyDescent="0.45">
      <c r="A1073" s="41" t="s">
        <v>4361</v>
      </c>
      <c r="B1073" s="45" t="s">
        <v>3555</v>
      </c>
      <c r="C1073" s="45" t="s">
        <v>4368</v>
      </c>
      <c r="D1073" s="45"/>
      <c r="E1073" s="41" t="s">
        <v>2376</v>
      </c>
      <c r="F1073" s="41" t="s">
        <v>7</v>
      </c>
      <c r="G1073" s="41">
        <v>546</v>
      </c>
      <c r="I1073" s="65" t="s">
        <v>2075</v>
      </c>
      <c r="J1073" s="41">
        <v>319</v>
      </c>
      <c r="K1073" s="41">
        <v>481.6</v>
      </c>
    </row>
    <row r="1074" spans="1:11" x14ac:dyDescent="0.45">
      <c r="A1074" s="41" t="s">
        <v>4361</v>
      </c>
      <c r="B1074" s="45" t="s">
        <v>4369</v>
      </c>
      <c r="C1074" s="45" t="s">
        <v>4370</v>
      </c>
      <c r="D1074" s="45"/>
      <c r="E1074" s="41" t="s">
        <v>6155</v>
      </c>
      <c r="F1074" s="41" t="s">
        <v>7</v>
      </c>
      <c r="G1074" s="41">
        <v>668</v>
      </c>
      <c r="I1074" s="65" t="s">
        <v>2075</v>
      </c>
      <c r="J1074" s="41">
        <v>397</v>
      </c>
      <c r="K1074" s="41">
        <v>635.20000000000005</v>
      </c>
    </row>
    <row r="1075" spans="1:11" x14ac:dyDescent="0.45">
      <c r="A1075" s="41" t="s">
        <v>4361</v>
      </c>
      <c r="B1075" s="45" t="s">
        <v>4371</v>
      </c>
      <c r="C1075" s="45" t="s">
        <v>4372</v>
      </c>
      <c r="D1075" s="45"/>
      <c r="E1075" s="41" t="s">
        <v>6155</v>
      </c>
      <c r="F1075" s="41" t="s">
        <v>7</v>
      </c>
      <c r="G1075" s="41">
        <v>452</v>
      </c>
      <c r="I1075" s="65" t="s">
        <v>2075</v>
      </c>
      <c r="J1075" s="41">
        <v>256</v>
      </c>
      <c r="K1075" s="41">
        <v>409.6</v>
      </c>
    </row>
    <row r="1076" spans="1:11" x14ac:dyDescent="0.45">
      <c r="A1076" s="41" t="s">
        <v>4361</v>
      </c>
      <c r="B1076" s="45" t="s">
        <v>4373</v>
      </c>
      <c r="C1076" s="45" t="s">
        <v>4374</v>
      </c>
      <c r="D1076" s="45"/>
      <c r="E1076" s="41" t="s">
        <v>2376</v>
      </c>
      <c r="F1076" s="41" t="s">
        <v>7</v>
      </c>
      <c r="G1076" s="41">
        <v>665</v>
      </c>
      <c r="I1076" s="65" t="s">
        <v>2075</v>
      </c>
      <c r="J1076" s="41">
        <v>440</v>
      </c>
      <c r="K1076" s="41">
        <v>668.80000000000007</v>
      </c>
    </row>
    <row r="1077" spans="1:11" x14ac:dyDescent="0.45">
      <c r="A1077" s="41" t="s">
        <v>4361</v>
      </c>
      <c r="B1077" s="45" t="s">
        <v>4375</v>
      </c>
      <c r="C1077" s="45" t="s">
        <v>4376</v>
      </c>
      <c r="D1077" s="45"/>
      <c r="E1077" s="41" t="s">
        <v>2144</v>
      </c>
      <c r="F1077" s="41" t="s">
        <v>7</v>
      </c>
      <c r="G1077" s="41">
        <v>569</v>
      </c>
      <c r="I1077" s="65" t="s">
        <v>2081</v>
      </c>
      <c r="J1077" s="41">
        <v>320</v>
      </c>
      <c r="K1077" s="41">
        <v>512</v>
      </c>
    </row>
    <row r="1078" spans="1:11" x14ac:dyDescent="0.45">
      <c r="A1078" s="41" t="s">
        <v>4361</v>
      </c>
      <c r="B1078" s="45" t="s">
        <v>4377</v>
      </c>
      <c r="C1078" s="45" t="s">
        <v>4378</v>
      </c>
      <c r="D1078" s="45"/>
      <c r="E1078" s="41" t="s">
        <v>2144</v>
      </c>
      <c r="F1078" s="41" t="s">
        <v>7</v>
      </c>
      <c r="G1078" s="41">
        <v>571</v>
      </c>
      <c r="I1078" s="65" t="s">
        <v>2081</v>
      </c>
      <c r="J1078" s="41">
        <v>349</v>
      </c>
      <c r="K1078" s="41">
        <v>558.4</v>
      </c>
    </row>
    <row r="1079" spans="1:11" x14ac:dyDescent="0.45">
      <c r="A1079" s="41" t="s">
        <v>4361</v>
      </c>
      <c r="B1079" s="45" t="s">
        <v>4379</v>
      </c>
      <c r="C1079" s="45" t="s">
        <v>4380</v>
      </c>
      <c r="D1079" s="45"/>
      <c r="E1079" s="41" t="s">
        <v>2084</v>
      </c>
      <c r="F1079" s="41" t="s">
        <v>7</v>
      </c>
      <c r="G1079" s="41">
        <v>1961</v>
      </c>
      <c r="I1079" s="65" t="s">
        <v>2085</v>
      </c>
      <c r="J1079" s="41">
        <v>1071</v>
      </c>
      <c r="K1079" s="41">
        <v>1700.8000000000002</v>
      </c>
    </row>
    <row r="1080" spans="1:11" x14ac:dyDescent="0.45">
      <c r="A1080" s="41" t="s">
        <v>4361</v>
      </c>
      <c r="B1080" s="45" t="s">
        <v>4381</v>
      </c>
      <c r="C1080" s="45" t="s">
        <v>4382</v>
      </c>
      <c r="D1080" s="45"/>
      <c r="E1080" s="41" t="s">
        <v>2084</v>
      </c>
      <c r="F1080" s="41" t="s">
        <v>7</v>
      </c>
      <c r="G1080" s="41">
        <v>68</v>
      </c>
      <c r="I1080" s="65" t="s">
        <v>2085</v>
      </c>
      <c r="J1080" s="41">
        <v>48</v>
      </c>
      <c r="K1080" s="41">
        <v>76.800000000000011</v>
      </c>
    </row>
    <row r="1081" spans="1:11" x14ac:dyDescent="0.45">
      <c r="A1081" s="41" t="s">
        <v>4383</v>
      </c>
      <c r="B1081" s="45" t="s">
        <v>4384</v>
      </c>
      <c r="C1081" s="45" t="s">
        <v>4385</v>
      </c>
      <c r="D1081" s="45"/>
      <c r="E1081" s="41" t="s">
        <v>2359</v>
      </c>
      <c r="F1081" s="41" t="s">
        <v>13</v>
      </c>
      <c r="G1081" s="41">
        <v>152</v>
      </c>
      <c r="I1081" s="65" t="s">
        <v>2284</v>
      </c>
      <c r="J1081" s="41">
        <v>43</v>
      </c>
      <c r="K1081" s="41">
        <v>60.800000000000004</v>
      </c>
    </row>
    <row r="1082" spans="1:11" x14ac:dyDescent="0.45">
      <c r="A1082" s="41" t="s">
        <v>4386</v>
      </c>
      <c r="B1082" s="45" t="s">
        <v>4387</v>
      </c>
      <c r="C1082" s="45" t="s">
        <v>4388</v>
      </c>
      <c r="D1082" s="45"/>
      <c r="E1082" s="41" t="s">
        <v>2124</v>
      </c>
      <c r="F1082" s="41" t="s">
        <v>9</v>
      </c>
      <c r="G1082" s="41">
        <v>487</v>
      </c>
      <c r="I1082" s="65" t="s">
        <v>2075</v>
      </c>
      <c r="J1082" s="41">
        <v>92</v>
      </c>
      <c r="K1082" s="41">
        <v>134.4</v>
      </c>
    </row>
    <row r="1083" spans="1:11" x14ac:dyDescent="0.45">
      <c r="A1083" s="41" t="s">
        <v>4389</v>
      </c>
      <c r="B1083" s="45" t="s">
        <v>4390</v>
      </c>
      <c r="C1083" s="45" t="s">
        <v>4391</v>
      </c>
      <c r="D1083" s="45"/>
      <c r="E1083" s="41" t="s">
        <v>6153</v>
      </c>
      <c r="F1083" s="41" t="s">
        <v>7</v>
      </c>
      <c r="G1083" s="41">
        <v>260</v>
      </c>
      <c r="I1083" s="65" t="s">
        <v>2075</v>
      </c>
      <c r="J1083" s="41">
        <v>115</v>
      </c>
      <c r="K1083" s="41">
        <v>184</v>
      </c>
    </row>
    <row r="1084" spans="1:11" x14ac:dyDescent="0.45">
      <c r="A1084" s="41" t="s">
        <v>4389</v>
      </c>
      <c r="B1084" s="45" t="s">
        <v>4392</v>
      </c>
      <c r="C1084" s="45" t="s">
        <v>4393</v>
      </c>
      <c r="D1084" s="45"/>
      <c r="E1084" s="41" t="s">
        <v>6153</v>
      </c>
      <c r="F1084" s="41" t="s">
        <v>7</v>
      </c>
      <c r="G1084" s="41">
        <v>314</v>
      </c>
      <c r="I1084" s="65" t="s">
        <v>2075</v>
      </c>
      <c r="J1084" s="41">
        <v>143</v>
      </c>
      <c r="K1084" s="41">
        <v>228.8</v>
      </c>
    </row>
    <row r="1085" spans="1:11" x14ac:dyDescent="0.45">
      <c r="A1085" s="41" t="s">
        <v>4389</v>
      </c>
      <c r="B1085" s="45" t="s">
        <v>4394</v>
      </c>
      <c r="C1085" s="45" t="s">
        <v>4395</v>
      </c>
      <c r="D1085" s="45"/>
      <c r="E1085" s="41" t="s">
        <v>6153</v>
      </c>
      <c r="F1085" s="41" t="s">
        <v>7</v>
      </c>
      <c r="G1085" s="41">
        <v>231</v>
      </c>
      <c r="I1085" s="65" t="s">
        <v>2075</v>
      </c>
      <c r="J1085" s="41">
        <v>93</v>
      </c>
      <c r="K1085" s="41">
        <v>148.80000000000001</v>
      </c>
    </row>
    <row r="1086" spans="1:11" x14ac:dyDescent="0.45">
      <c r="A1086" s="41" t="s">
        <v>4389</v>
      </c>
      <c r="B1086" s="45" t="s">
        <v>4396</v>
      </c>
      <c r="C1086" s="45" t="s">
        <v>4397</v>
      </c>
      <c r="D1086" s="45"/>
      <c r="E1086" s="41" t="s">
        <v>2080</v>
      </c>
      <c r="F1086" s="41" t="s">
        <v>13</v>
      </c>
      <c r="G1086" s="41">
        <v>757</v>
      </c>
      <c r="I1086" s="65" t="s">
        <v>2081</v>
      </c>
      <c r="J1086" s="41">
        <v>308</v>
      </c>
      <c r="K1086" s="41">
        <v>492.8</v>
      </c>
    </row>
    <row r="1087" spans="1:11" x14ac:dyDescent="0.45">
      <c r="A1087" s="41" t="s">
        <v>4389</v>
      </c>
      <c r="B1087" s="45" t="s">
        <v>4398</v>
      </c>
      <c r="C1087" s="45" t="s">
        <v>4399</v>
      </c>
      <c r="D1087" s="45"/>
      <c r="E1087" s="41" t="s">
        <v>6156</v>
      </c>
      <c r="F1087" s="41" t="s">
        <v>13</v>
      </c>
      <c r="G1087" s="41">
        <v>602</v>
      </c>
      <c r="I1087" s="65" t="s">
        <v>2085</v>
      </c>
      <c r="J1087" s="41">
        <v>234</v>
      </c>
      <c r="K1087" s="41">
        <v>348.8</v>
      </c>
    </row>
    <row r="1088" spans="1:11" x14ac:dyDescent="0.45">
      <c r="A1088" s="41" t="s">
        <v>4400</v>
      </c>
      <c r="B1088" s="45" t="s">
        <v>4401</v>
      </c>
      <c r="C1088" s="45" t="s">
        <v>4402</v>
      </c>
      <c r="D1088" s="45"/>
      <c r="E1088" s="41" t="s">
        <v>2376</v>
      </c>
      <c r="F1088" s="41" t="s">
        <v>9</v>
      </c>
      <c r="G1088" s="41">
        <v>299</v>
      </c>
      <c r="I1088" s="65" t="s">
        <v>2075</v>
      </c>
      <c r="J1088" s="41">
        <v>59</v>
      </c>
      <c r="K1088" s="41">
        <v>91.2</v>
      </c>
    </row>
    <row r="1089" spans="1:11" x14ac:dyDescent="0.45">
      <c r="A1089" s="41" t="s">
        <v>4400</v>
      </c>
      <c r="B1089" s="45" t="s">
        <v>4403</v>
      </c>
      <c r="C1089" s="45" t="s">
        <v>4404</v>
      </c>
      <c r="D1089" s="45"/>
      <c r="E1089" s="41" t="s">
        <v>2144</v>
      </c>
      <c r="F1089" s="41" t="s">
        <v>13</v>
      </c>
      <c r="G1089" s="41">
        <v>200</v>
      </c>
      <c r="I1089" s="65" t="s">
        <v>2081</v>
      </c>
      <c r="J1089" s="41">
        <v>54</v>
      </c>
      <c r="K1089" s="41">
        <v>86.4</v>
      </c>
    </row>
    <row r="1090" spans="1:11" x14ac:dyDescent="0.45">
      <c r="A1090" s="41" t="s">
        <v>4400</v>
      </c>
      <c r="B1090" s="45" t="s">
        <v>4405</v>
      </c>
      <c r="C1090" s="45" t="s">
        <v>4406</v>
      </c>
      <c r="D1090" s="45"/>
      <c r="E1090" s="41" t="s">
        <v>2084</v>
      </c>
      <c r="F1090" s="41" t="s">
        <v>13</v>
      </c>
      <c r="G1090" s="41">
        <v>258</v>
      </c>
      <c r="I1090" s="65" t="s">
        <v>2085</v>
      </c>
      <c r="J1090" s="41">
        <v>45</v>
      </c>
      <c r="K1090" s="41">
        <v>72</v>
      </c>
    </row>
    <row r="1091" spans="1:11" x14ac:dyDescent="0.45">
      <c r="A1091" s="41" t="s">
        <v>4407</v>
      </c>
      <c r="B1091" s="45" t="s">
        <v>4408</v>
      </c>
      <c r="C1091" s="45" t="s">
        <v>4409</v>
      </c>
      <c r="D1091" s="45"/>
      <c r="E1091" s="41" t="s">
        <v>6154</v>
      </c>
      <c r="F1091" s="41" t="s">
        <v>9</v>
      </c>
      <c r="G1091" s="41">
        <v>63</v>
      </c>
      <c r="I1091" s="65" t="s">
        <v>2075</v>
      </c>
      <c r="J1091" s="41">
        <v>23</v>
      </c>
      <c r="K1091" s="41">
        <v>36.800000000000004</v>
      </c>
    </row>
    <row r="1092" spans="1:11" x14ac:dyDescent="0.45">
      <c r="A1092" s="41" t="s">
        <v>4410</v>
      </c>
      <c r="B1092" s="45" t="s">
        <v>4411</v>
      </c>
      <c r="C1092" s="45" t="s">
        <v>4412</v>
      </c>
      <c r="D1092" s="45"/>
      <c r="E1092" s="41" t="s">
        <v>2263</v>
      </c>
      <c r="F1092" s="41" t="s">
        <v>13</v>
      </c>
      <c r="G1092" s="41">
        <v>71</v>
      </c>
      <c r="I1092" s="65" t="s">
        <v>2071</v>
      </c>
      <c r="J1092" s="41">
        <v>41</v>
      </c>
      <c r="K1092" s="41">
        <v>8</v>
      </c>
    </row>
    <row r="1093" spans="1:11" x14ac:dyDescent="0.45">
      <c r="A1093" s="41" t="s">
        <v>4410</v>
      </c>
      <c r="B1093" s="45" t="s">
        <v>4413</v>
      </c>
      <c r="C1093" s="45" t="s">
        <v>4414</v>
      </c>
      <c r="D1093" s="45"/>
      <c r="E1093" s="41" t="s">
        <v>6155</v>
      </c>
      <c r="F1093" s="41" t="s">
        <v>7</v>
      </c>
      <c r="G1093" s="41">
        <v>356</v>
      </c>
      <c r="I1093" s="65" t="s">
        <v>2075</v>
      </c>
      <c r="J1093" s="41">
        <v>176</v>
      </c>
      <c r="K1093" s="41">
        <v>281.60000000000002</v>
      </c>
    </row>
    <row r="1094" spans="1:11" x14ac:dyDescent="0.45">
      <c r="A1094" s="41" t="s">
        <v>4410</v>
      </c>
      <c r="B1094" s="45" t="s">
        <v>6182</v>
      </c>
      <c r="C1094" s="45" t="s">
        <v>6183</v>
      </c>
      <c r="D1094" s="45"/>
      <c r="E1094" s="41" t="s">
        <v>6155</v>
      </c>
      <c r="F1094" s="41" t="s">
        <v>7</v>
      </c>
      <c r="G1094" s="41">
        <v>322</v>
      </c>
      <c r="I1094" s="65" t="s">
        <v>2075</v>
      </c>
      <c r="J1094" s="41">
        <v>243</v>
      </c>
      <c r="K1094" s="41">
        <v>388.8</v>
      </c>
    </row>
    <row r="1095" spans="1:11" x14ac:dyDescent="0.45">
      <c r="A1095" s="41" t="s">
        <v>4410</v>
      </c>
      <c r="B1095" s="45" t="s">
        <v>4415</v>
      </c>
      <c r="C1095" s="45" t="s">
        <v>4416</v>
      </c>
      <c r="D1095" s="45"/>
      <c r="E1095" s="41" t="s">
        <v>6155</v>
      </c>
      <c r="F1095" s="41" t="s">
        <v>7</v>
      </c>
      <c r="G1095" s="41">
        <v>255</v>
      </c>
      <c r="I1095" s="65" t="s">
        <v>2075</v>
      </c>
      <c r="J1095" s="41">
        <v>115</v>
      </c>
      <c r="K1095" s="41">
        <v>184</v>
      </c>
    </row>
    <row r="1096" spans="1:11" x14ac:dyDescent="0.45">
      <c r="A1096" s="41" t="s">
        <v>4410</v>
      </c>
      <c r="B1096" s="45" t="s">
        <v>4417</v>
      </c>
      <c r="C1096" s="45" t="s">
        <v>4418</v>
      </c>
      <c r="D1096" s="45"/>
      <c r="E1096" s="41" t="s">
        <v>6155</v>
      </c>
      <c r="F1096" s="41" t="s">
        <v>7</v>
      </c>
      <c r="G1096" s="41">
        <v>269</v>
      </c>
      <c r="I1096" s="65" t="s">
        <v>2075</v>
      </c>
      <c r="J1096" s="41">
        <v>166</v>
      </c>
      <c r="K1096" s="41">
        <v>265.60000000000002</v>
      </c>
    </row>
    <row r="1097" spans="1:11" x14ac:dyDescent="0.45">
      <c r="A1097" s="41" t="s">
        <v>4410</v>
      </c>
      <c r="B1097" s="45" t="s">
        <v>4419</v>
      </c>
      <c r="C1097" s="45" t="s">
        <v>4420</v>
      </c>
      <c r="D1097" s="45"/>
      <c r="E1097" s="41" t="s">
        <v>6159</v>
      </c>
      <c r="F1097" s="41" t="s">
        <v>7</v>
      </c>
      <c r="G1097" s="41">
        <v>394</v>
      </c>
      <c r="I1097" s="65" t="s">
        <v>2284</v>
      </c>
      <c r="J1097" s="41">
        <v>180</v>
      </c>
      <c r="K1097" s="41">
        <v>288</v>
      </c>
    </row>
    <row r="1098" spans="1:11" x14ac:dyDescent="0.45">
      <c r="A1098" s="41" t="s">
        <v>4410</v>
      </c>
      <c r="B1098" s="45" t="s">
        <v>4421</v>
      </c>
      <c r="C1098" s="45" t="s">
        <v>4422</v>
      </c>
      <c r="D1098" s="45"/>
      <c r="E1098" s="41" t="s">
        <v>6155</v>
      </c>
      <c r="F1098" s="41" t="s">
        <v>7</v>
      </c>
      <c r="G1098" s="41">
        <v>495</v>
      </c>
      <c r="I1098" s="65" t="s">
        <v>2075</v>
      </c>
      <c r="J1098" s="41">
        <v>259</v>
      </c>
      <c r="K1098" s="41">
        <v>414.40000000000003</v>
      </c>
    </row>
    <row r="1099" spans="1:11" x14ac:dyDescent="0.45">
      <c r="A1099" s="41" t="s">
        <v>4410</v>
      </c>
      <c r="B1099" s="45" t="s">
        <v>4423</v>
      </c>
      <c r="C1099" s="45" t="s">
        <v>4424</v>
      </c>
      <c r="D1099" s="45"/>
      <c r="E1099" s="41" t="s">
        <v>2144</v>
      </c>
      <c r="F1099" s="41" t="s">
        <v>7</v>
      </c>
      <c r="G1099" s="41">
        <v>652</v>
      </c>
      <c r="I1099" s="65" t="s">
        <v>2081</v>
      </c>
      <c r="J1099" s="41">
        <v>369</v>
      </c>
      <c r="K1099" s="41">
        <v>590.4</v>
      </c>
    </row>
    <row r="1100" spans="1:11" x14ac:dyDescent="0.45">
      <c r="A1100" s="41" t="s">
        <v>4410</v>
      </c>
      <c r="B1100" s="45" t="s">
        <v>4425</v>
      </c>
      <c r="C1100" s="45" t="s">
        <v>4426</v>
      </c>
      <c r="D1100" s="45"/>
      <c r="E1100" s="41" t="s">
        <v>2084</v>
      </c>
      <c r="F1100" s="41" t="s">
        <v>13</v>
      </c>
      <c r="G1100" s="41">
        <v>841</v>
      </c>
      <c r="I1100" s="65" t="s">
        <v>2085</v>
      </c>
      <c r="J1100" s="41">
        <v>476</v>
      </c>
      <c r="K1100" s="41">
        <v>753.6</v>
      </c>
    </row>
    <row r="1101" spans="1:11" x14ac:dyDescent="0.45">
      <c r="A1101" s="41" t="s">
        <v>4410</v>
      </c>
      <c r="B1101" s="45" t="s">
        <v>4427</v>
      </c>
      <c r="C1101" s="45" t="s">
        <v>4428</v>
      </c>
      <c r="D1101" s="45"/>
      <c r="E1101" s="41" t="s">
        <v>2084</v>
      </c>
      <c r="F1101" s="41" t="s">
        <v>13</v>
      </c>
      <c r="G1101" s="41">
        <v>51</v>
      </c>
      <c r="I1101" s="65" t="s">
        <v>2085</v>
      </c>
      <c r="J1101" s="41">
        <v>36</v>
      </c>
      <c r="K1101" s="41">
        <v>57.6</v>
      </c>
    </row>
    <row r="1102" spans="1:11" x14ac:dyDescent="0.45">
      <c r="A1102" s="41" t="s">
        <v>4410</v>
      </c>
      <c r="B1102" s="45" t="s">
        <v>4429</v>
      </c>
      <c r="C1102" s="45" t="s">
        <v>4430</v>
      </c>
      <c r="D1102" s="45"/>
      <c r="E1102" s="41" t="s">
        <v>2084</v>
      </c>
      <c r="F1102" s="41" t="s">
        <v>13</v>
      </c>
      <c r="G1102" s="41">
        <v>17</v>
      </c>
      <c r="I1102" s="65" t="s">
        <v>2085</v>
      </c>
      <c r="J1102" s="41">
        <v>12</v>
      </c>
      <c r="K1102" s="41">
        <v>19.200000000000003</v>
      </c>
    </row>
    <row r="1103" spans="1:11" x14ac:dyDescent="0.45">
      <c r="A1103" s="41" t="s">
        <v>4431</v>
      </c>
      <c r="B1103" s="45" t="s">
        <v>4432</v>
      </c>
      <c r="C1103" s="45" t="s">
        <v>4433</v>
      </c>
      <c r="D1103" s="45"/>
      <c r="E1103" s="41" t="s">
        <v>2215</v>
      </c>
      <c r="F1103" s="41" t="s">
        <v>9</v>
      </c>
      <c r="G1103" s="41">
        <v>556</v>
      </c>
      <c r="I1103" s="65" t="s">
        <v>2071</v>
      </c>
      <c r="J1103" s="41">
        <v>125</v>
      </c>
      <c r="K1103" s="41">
        <v>164.8</v>
      </c>
    </row>
    <row r="1104" spans="1:11" x14ac:dyDescent="0.45">
      <c r="A1104" s="41" t="s">
        <v>4431</v>
      </c>
      <c r="B1104" s="45" t="s">
        <v>4434</v>
      </c>
      <c r="C1104" s="45" t="s">
        <v>4435</v>
      </c>
      <c r="D1104" s="45"/>
      <c r="E1104" s="41" t="s">
        <v>2592</v>
      </c>
      <c r="F1104" s="41" t="s">
        <v>9</v>
      </c>
      <c r="G1104" s="41">
        <v>717</v>
      </c>
      <c r="I1104" s="65" t="s">
        <v>2075</v>
      </c>
      <c r="J1104" s="41">
        <v>148</v>
      </c>
      <c r="K1104" s="41">
        <v>236.8</v>
      </c>
    </row>
    <row r="1105" spans="1:11" x14ac:dyDescent="0.45">
      <c r="A1105" s="41" t="s">
        <v>4431</v>
      </c>
      <c r="B1105" s="45" t="s">
        <v>4436</v>
      </c>
      <c r="C1105" s="45" t="s">
        <v>4437</v>
      </c>
      <c r="D1105" s="45"/>
      <c r="E1105" s="41" t="s">
        <v>2107</v>
      </c>
      <c r="F1105" s="41" t="s">
        <v>13</v>
      </c>
      <c r="G1105" s="41">
        <v>433</v>
      </c>
      <c r="I1105" s="65" t="s">
        <v>2081</v>
      </c>
      <c r="J1105" s="41">
        <v>84</v>
      </c>
      <c r="K1105" s="41">
        <v>134.4</v>
      </c>
    </row>
    <row r="1106" spans="1:11" x14ac:dyDescent="0.45">
      <c r="A1106" s="41" t="s">
        <v>4431</v>
      </c>
      <c r="B1106" s="45" t="s">
        <v>4438</v>
      </c>
      <c r="C1106" s="45" t="s">
        <v>4439</v>
      </c>
      <c r="D1106" s="45"/>
      <c r="E1106" s="41" t="s">
        <v>2084</v>
      </c>
      <c r="F1106" s="41" t="s">
        <v>13</v>
      </c>
      <c r="G1106" s="41">
        <v>627</v>
      </c>
      <c r="I1106" s="65" t="s">
        <v>2085</v>
      </c>
      <c r="J1106" s="41">
        <v>93</v>
      </c>
      <c r="K1106" s="41">
        <v>142.4</v>
      </c>
    </row>
    <row r="1107" spans="1:11" x14ac:dyDescent="0.45">
      <c r="A1107" s="41" t="s">
        <v>4440</v>
      </c>
      <c r="B1107" s="45" t="s">
        <v>4441</v>
      </c>
      <c r="C1107" s="45" t="s">
        <v>4442</v>
      </c>
      <c r="D1107" s="45"/>
      <c r="E1107" s="41" t="s">
        <v>6155</v>
      </c>
      <c r="F1107" s="41" t="s">
        <v>7</v>
      </c>
      <c r="G1107" s="41">
        <v>249</v>
      </c>
      <c r="I1107" s="65" t="s">
        <v>2075</v>
      </c>
      <c r="J1107" s="41">
        <v>89</v>
      </c>
      <c r="K1107" s="41">
        <v>142.4</v>
      </c>
    </row>
    <row r="1108" spans="1:11" x14ac:dyDescent="0.45">
      <c r="A1108" s="41" t="s">
        <v>4440</v>
      </c>
      <c r="B1108" s="45" t="s">
        <v>4443</v>
      </c>
      <c r="C1108" s="45" t="s">
        <v>4444</v>
      </c>
      <c r="D1108" s="45"/>
      <c r="E1108" s="41" t="s">
        <v>6155</v>
      </c>
      <c r="F1108" s="41" t="s">
        <v>7</v>
      </c>
      <c r="G1108" s="41">
        <v>221</v>
      </c>
      <c r="I1108" s="65" t="s">
        <v>2075</v>
      </c>
      <c r="J1108" s="41">
        <v>116</v>
      </c>
      <c r="K1108" s="41">
        <v>185.60000000000002</v>
      </c>
    </row>
    <row r="1109" spans="1:11" x14ac:dyDescent="0.45">
      <c r="A1109" s="41" t="s">
        <v>4440</v>
      </c>
      <c r="B1109" s="45" t="s">
        <v>3186</v>
      </c>
      <c r="C1109" s="45" t="s">
        <v>4445</v>
      </c>
      <c r="D1109" s="45"/>
      <c r="E1109" s="41" t="s">
        <v>2376</v>
      </c>
      <c r="F1109" s="41" t="s">
        <v>7</v>
      </c>
      <c r="G1109" s="41">
        <v>461</v>
      </c>
      <c r="I1109" s="65" t="s">
        <v>2075</v>
      </c>
      <c r="J1109" s="41">
        <v>176</v>
      </c>
      <c r="K1109" s="41">
        <v>262.40000000000003</v>
      </c>
    </row>
    <row r="1110" spans="1:11" x14ac:dyDescent="0.45">
      <c r="A1110" s="41" t="s">
        <v>4440</v>
      </c>
      <c r="B1110" s="45" t="s">
        <v>4446</v>
      </c>
      <c r="C1110" s="45" t="s">
        <v>4447</v>
      </c>
      <c r="D1110" s="45"/>
      <c r="E1110" s="41" t="s">
        <v>6155</v>
      </c>
      <c r="F1110" s="41" t="s">
        <v>7</v>
      </c>
      <c r="G1110" s="41">
        <v>179</v>
      </c>
      <c r="I1110" s="65" t="s">
        <v>2075</v>
      </c>
      <c r="J1110" s="41">
        <v>73</v>
      </c>
      <c r="K1110" s="41">
        <v>116.80000000000001</v>
      </c>
    </row>
    <row r="1111" spans="1:11" x14ac:dyDescent="0.45">
      <c r="A1111" s="41" t="s">
        <v>4440</v>
      </c>
      <c r="B1111" s="45" t="s">
        <v>6184</v>
      </c>
      <c r="C1111" s="45" t="s">
        <v>4448</v>
      </c>
      <c r="D1111" s="45"/>
      <c r="E1111" s="41" t="s">
        <v>2144</v>
      </c>
      <c r="F1111" s="41" t="s">
        <v>7</v>
      </c>
      <c r="G1111" s="41">
        <v>620</v>
      </c>
      <c r="I1111" s="65" t="s">
        <v>2081</v>
      </c>
      <c r="J1111" s="41">
        <v>257</v>
      </c>
      <c r="K1111" s="41">
        <v>411.20000000000005</v>
      </c>
    </row>
    <row r="1112" spans="1:11" x14ac:dyDescent="0.45">
      <c r="A1112" s="41" t="s">
        <v>4440</v>
      </c>
      <c r="B1112" s="45" t="s">
        <v>4449</v>
      </c>
      <c r="C1112" s="45" t="s">
        <v>4450</v>
      </c>
      <c r="D1112" s="45"/>
      <c r="E1112" s="41" t="s">
        <v>2084</v>
      </c>
      <c r="F1112" s="41" t="s">
        <v>7</v>
      </c>
      <c r="G1112" s="41">
        <v>676</v>
      </c>
      <c r="I1112" s="65" t="s">
        <v>2085</v>
      </c>
      <c r="J1112" s="41">
        <v>213</v>
      </c>
      <c r="K1112" s="41">
        <v>336</v>
      </c>
    </row>
    <row r="1113" spans="1:11" x14ac:dyDescent="0.45">
      <c r="A1113" s="41" t="s">
        <v>4451</v>
      </c>
      <c r="B1113" s="45" t="s">
        <v>4452</v>
      </c>
      <c r="C1113" s="45" t="s">
        <v>4453</v>
      </c>
      <c r="D1113" s="45"/>
      <c r="E1113" s="41" t="s">
        <v>2124</v>
      </c>
      <c r="F1113" s="41" t="s">
        <v>9</v>
      </c>
      <c r="G1113" s="41">
        <v>45</v>
      </c>
      <c r="I1113" s="65" t="s">
        <v>2075</v>
      </c>
      <c r="J1113" s="41">
        <v>20</v>
      </c>
      <c r="K1113" s="41">
        <v>30.400000000000002</v>
      </c>
    </row>
    <row r="1114" spans="1:11" x14ac:dyDescent="0.45">
      <c r="A1114" s="41" t="s">
        <v>4454</v>
      </c>
      <c r="B1114" s="45" t="s">
        <v>4455</v>
      </c>
      <c r="C1114" s="45" t="s">
        <v>4456</v>
      </c>
      <c r="D1114" s="45"/>
      <c r="E1114" s="41" t="s">
        <v>6155</v>
      </c>
      <c r="F1114" s="41" t="s">
        <v>13</v>
      </c>
      <c r="G1114" s="41">
        <v>318</v>
      </c>
      <c r="I1114" s="65" t="s">
        <v>2075</v>
      </c>
      <c r="J1114" s="41">
        <v>20</v>
      </c>
      <c r="K1114" s="41">
        <v>32</v>
      </c>
    </row>
    <row r="1115" spans="1:11" x14ac:dyDescent="0.45">
      <c r="A1115" s="41" t="s">
        <v>4454</v>
      </c>
      <c r="B1115" s="45" t="s">
        <v>4457</v>
      </c>
      <c r="C1115" s="45" t="s">
        <v>4458</v>
      </c>
      <c r="D1115" s="45"/>
      <c r="E1115" s="41" t="s">
        <v>6155</v>
      </c>
      <c r="F1115" s="41" t="s">
        <v>13</v>
      </c>
      <c r="G1115" s="41">
        <v>254</v>
      </c>
      <c r="I1115" s="65" t="s">
        <v>2075</v>
      </c>
      <c r="J1115" s="41">
        <v>16</v>
      </c>
      <c r="K1115" s="41">
        <v>25.6</v>
      </c>
    </row>
    <row r="1116" spans="1:11" x14ac:dyDescent="0.45">
      <c r="A1116" s="41" t="s">
        <v>4454</v>
      </c>
      <c r="B1116" s="45" t="s">
        <v>4459</v>
      </c>
      <c r="C1116" s="45" t="s">
        <v>4460</v>
      </c>
      <c r="D1116" s="45"/>
      <c r="E1116" s="41" t="s">
        <v>6155</v>
      </c>
      <c r="F1116" s="41" t="s">
        <v>13</v>
      </c>
      <c r="G1116" s="41">
        <v>319</v>
      </c>
      <c r="I1116" s="65" t="s">
        <v>2075</v>
      </c>
      <c r="J1116" s="41">
        <v>41</v>
      </c>
      <c r="K1116" s="41">
        <v>65.600000000000009</v>
      </c>
    </row>
    <row r="1117" spans="1:11" x14ac:dyDescent="0.45">
      <c r="A1117" s="41" t="s">
        <v>4454</v>
      </c>
      <c r="B1117" s="45" t="s">
        <v>4461</v>
      </c>
      <c r="C1117" s="45" t="s">
        <v>4462</v>
      </c>
      <c r="D1117" s="45"/>
      <c r="E1117" s="41" t="s">
        <v>2376</v>
      </c>
      <c r="F1117" s="41" t="s">
        <v>13</v>
      </c>
      <c r="G1117" s="41">
        <v>399</v>
      </c>
      <c r="I1117" s="65" t="s">
        <v>2075</v>
      </c>
      <c r="J1117" s="41">
        <v>48</v>
      </c>
      <c r="K1117" s="41">
        <v>64</v>
      </c>
    </row>
    <row r="1118" spans="1:11" x14ac:dyDescent="0.45">
      <c r="A1118" s="41" t="s">
        <v>4454</v>
      </c>
      <c r="B1118" s="45" t="s">
        <v>4463</v>
      </c>
      <c r="C1118" s="45" t="s">
        <v>4464</v>
      </c>
      <c r="D1118" s="45"/>
      <c r="E1118" s="41" t="s">
        <v>2144</v>
      </c>
      <c r="F1118" s="41" t="s">
        <v>9</v>
      </c>
      <c r="G1118" s="41">
        <v>631</v>
      </c>
      <c r="I1118" s="65" t="s">
        <v>2081</v>
      </c>
      <c r="J1118" s="41">
        <v>82</v>
      </c>
      <c r="K1118" s="41">
        <v>131.20000000000002</v>
      </c>
    </row>
    <row r="1119" spans="1:11" x14ac:dyDescent="0.45">
      <c r="A1119" s="41" t="s">
        <v>4454</v>
      </c>
      <c r="B1119" s="45" t="s">
        <v>4465</v>
      </c>
      <c r="C1119" s="45" t="s">
        <v>4466</v>
      </c>
      <c r="D1119" s="45"/>
      <c r="E1119" s="41" t="s">
        <v>2084</v>
      </c>
      <c r="F1119" s="41" t="s">
        <v>13</v>
      </c>
      <c r="G1119" s="41">
        <v>919</v>
      </c>
      <c r="I1119" s="65" t="s">
        <v>2085</v>
      </c>
      <c r="J1119" s="41">
        <v>107</v>
      </c>
      <c r="K1119" s="41">
        <v>168</v>
      </c>
    </row>
    <row r="1120" spans="1:11" x14ac:dyDescent="0.45">
      <c r="A1120" s="41" t="s">
        <v>4467</v>
      </c>
      <c r="B1120" s="45" t="s">
        <v>4468</v>
      </c>
      <c r="C1120" s="45" t="s">
        <v>4469</v>
      </c>
      <c r="D1120" s="45"/>
      <c r="E1120" s="41" t="s">
        <v>2376</v>
      </c>
      <c r="F1120" s="41" t="s">
        <v>9</v>
      </c>
      <c r="G1120" s="41">
        <v>524</v>
      </c>
      <c r="I1120" s="65" t="s">
        <v>2075</v>
      </c>
      <c r="J1120" s="41">
        <v>101</v>
      </c>
      <c r="K1120" s="41">
        <v>148.80000000000001</v>
      </c>
    </row>
    <row r="1121" spans="1:11" x14ac:dyDescent="0.45">
      <c r="A1121" s="41" t="s">
        <v>4467</v>
      </c>
      <c r="B1121" s="45" t="s">
        <v>4470</v>
      </c>
      <c r="C1121" s="45" t="s">
        <v>4471</v>
      </c>
      <c r="D1121" s="45"/>
      <c r="E1121" s="41" t="s">
        <v>2376</v>
      </c>
      <c r="F1121" s="41" t="s">
        <v>13</v>
      </c>
      <c r="G1121" s="41">
        <v>460</v>
      </c>
      <c r="I1121" s="65" t="s">
        <v>2075</v>
      </c>
      <c r="J1121" s="41">
        <v>51</v>
      </c>
      <c r="K1121" s="41">
        <v>73.600000000000009</v>
      </c>
    </row>
    <row r="1122" spans="1:11" x14ac:dyDescent="0.45">
      <c r="A1122" s="41" t="s">
        <v>4467</v>
      </c>
      <c r="B1122" s="45" t="s">
        <v>4472</v>
      </c>
      <c r="C1122" s="45" t="s">
        <v>4473</v>
      </c>
      <c r="D1122" s="45"/>
      <c r="E1122" s="41" t="s">
        <v>2144</v>
      </c>
      <c r="F1122" s="41" t="s">
        <v>9</v>
      </c>
      <c r="G1122" s="41">
        <v>478</v>
      </c>
      <c r="I1122" s="65" t="s">
        <v>2081</v>
      </c>
      <c r="J1122" s="41">
        <v>85</v>
      </c>
      <c r="K1122" s="41">
        <v>136</v>
      </c>
    </row>
    <row r="1123" spans="1:11" x14ac:dyDescent="0.45">
      <c r="A1123" s="41" t="s">
        <v>4467</v>
      </c>
      <c r="B1123" s="45" t="s">
        <v>4474</v>
      </c>
      <c r="C1123" s="45" t="s">
        <v>4475</v>
      </c>
      <c r="D1123" s="45"/>
      <c r="E1123" s="41" t="s">
        <v>2084</v>
      </c>
      <c r="F1123" s="41" t="s">
        <v>13</v>
      </c>
      <c r="G1123" s="41">
        <v>585</v>
      </c>
      <c r="I1123" s="65" t="s">
        <v>2085</v>
      </c>
      <c r="J1123" s="41">
        <v>86</v>
      </c>
      <c r="K1123" s="41">
        <v>137.6</v>
      </c>
    </row>
    <row r="1124" spans="1:11" x14ac:dyDescent="0.45">
      <c r="A1124" s="41" t="s">
        <v>4476</v>
      </c>
      <c r="B1124" s="45" t="s">
        <v>4477</v>
      </c>
      <c r="C1124" s="45" t="s">
        <v>4478</v>
      </c>
      <c r="D1124" s="45"/>
      <c r="E1124" s="41" t="s">
        <v>2070</v>
      </c>
      <c r="F1124" s="41" t="s">
        <v>13</v>
      </c>
      <c r="G1124" s="41">
        <v>39</v>
      </c>
      <c r="I1124" s="65" t="s">
        <v>2071</v>
      </c>
      <c r="J1124" s="41">
        <v>4</v>
      </c>
      <c r="K1124" s="41">
        <v>0</v>
      </c>
    </row>
    <row r="1125" spans="1:11" x14ac:dyDescent="0.45">
      <c r="A1125" s="41" t="s">
        <v>4476</v>
      </c>
      <c r="B1125" s="45" t="s">
        <v>4479</v>
      </c>
      <c r="C1125" s="45" t="s">
        <v>4480</v>
      </c>
      <c r="D1125" s="45"/>
      <c r="E1125" s="41" t="s">
        <v>6155</v>
      </c>
      <c r="F1125" s="41" t="s">
        <v>13</v>
      </c>
      <c r="G1125" s="41">
        <v>419</v>
      </c>
      <c r="I1125" s="65" t="s">
        <v>2075</v>
      </c>
      <c r="J1125" s="41">
        <v>33</v>
      </c>
      <c r="K1125" s="41">
        <v>52.800000000000004</v>
      </c>
    </row>
    <row r="1126" spans="1:11" x14ac:dyDescent="0.45">
      <c r="A1126" s="41" t="s">
        <v>4476</v>
      </c>
      <c r="B1126" s="45" t="s">
        <v>4481</v>
      </c>
      <c r="C1126" s="45" t="s">
        <v>4482</v>
      </c>
      <c r="D1126" s="45"/>
      <c r="E1126" s="41" t="s">
        <v>6155</v>
      </c>
      <c r="F1126" s="41" t="s">
        <v>13</v>
      </c>
      <c r="G1126" s="41">
        <v>487</v>
      </c>
      <c r="I1126" s="65" t="s">
        <v>2075</v>
      </c>
      <c r="J1126" s="41">
        <v>48</v>
      </c>
      <c r="K1126" s="41">
        <v>76.800000000000011</v>
      </c>
    </row>
    <row r="1127" spans="1:11" x14ac:dyDescent="0.45">
      <c r="A1127" s="41" t="s">
        <v>4476</v>
      </c>
      <c r="B1127" s="45" t="s">
        <v>4483</v>
      </c>
      <c r="C1127" s="45" t="s">
        <v>4484</v>
      </c>
      <c r="D1127" s="45"/>
      <c r="E1127" s="41" t="s">
        <v>6155</v>
      </c>
      <c r="F1127" s="41" t="s">
        <v>13</v>
      </c>
      <c r="G1127" s="41">
        <v>548</v>
      </c>
      <c r="I1127" s="65" t="s">
        <v>2075</v>
      </c>
      <c r="J1127" s="41">
        <v>39</v>
      </c>
      <c r="K1127" s="41">
        <v>62.400000000000006</v>
      </c>
    </row>
    <row r="1128" spans="1:11" x14ac:dyDescent="0.45">
      <c r="A1128" s="41" t="s">
        <v>4476</v>
      </c>
      <c r="B1128" s="45" t="s">
        <v>4485</v>
      </c>
      <c r="C1128" s="45" t="s">
        <v>4486</v>
      </c>
      <c r="D1128" s="45"/>
      <c r="E1128" s="41" t="s">
        <v>2144</v>
      </c>
      <c r="F1128" s="41" t="s">
        <v>9</v>
      </c>
      <c r="G1128" s="41">
        <v>870</v>
      </c>
      <c r="I1128" s="65" t="s">
        <v>2081</v>
      </c>
      <c r="J1128" s="41">
        <v>78</v>
      </c>
      <c r="K1128" s="41">
        <v>124.80000000000001</v>
      </c>
    </row>
    <row r="1129" spans="1:11" x14ac:dyDescent="0.45">
      <c r="A1129" s="41" t="s">
        <v>4476</v>
      </c>
      <c r="B1129" s="45" t="s">
        <v>4487</v>
      </c>
      <c r="C1129" s="45" t="s">
        <v>4488</v>
      </c>
      <c r="D1129" s="45"/>
      <c r="E1129" s="41" t="s">
        <v>2084</v>
      </c>
      <c r="F1129" s="41" t="s">
        <v>13</v>
      </c>
      <c r="G1129" s="41">
        <v>1129</v>
      </c>
      <c r="I1129" s="65" t="s">
        <v>2085</v>
      </c>
      <c r="J1129" s="41">
        <v>134</v>
      </c>
      <c r="K1129" s="41">
        <v>214.4</v>
      </c>
    </row>
    <row r="1130" spans="1:11" x14ac:dyDescent="0.45">
      <c r="A1130" s="41" t="s">
        <v>4489</v>
      </c>
      <c r="B1130" s="45" t="s">
        <v>4490</v>
      </c>
      <c r="C1130" s="45" t="s">
        <v>4491</v>
      </c>
      <c r="D1130" s="45"/>
      <c r="E1130" s="41" t="s">
        <v>2376</v>
      </c>
      <c r="F1130" s="41" t="s">
        <v>9</v>
      </c>
      <c r="G1130" s="41">
        <v>392</v>
      </c>
      <c r="I1130" s="65" t="s">
        <v>2075</v>
      </c>
      <c r="J1130" s="41">
        <v>25</v>
      </c>
      <c r="K1130" s="41">
        <v>36.800000000000004</v>
      </c>
    </row>
    <row r="1131" spans="1:11" x14ac:dyDescent="0.45">
      <c r="A1131" s="41" t="s">
        <v>4492</v>
      </c>
      <c r="B1131" s="45" t="s">
        <v>4493</v>
      </c>
      <c r="C1131" s="45" t="s">
        <v>4494</v>
      </c>
      <c r="D1131" s="45"/>
      <c r="E1131" s="41" t="s">
        <v>6171</v>
      </c>
      <c r="F1131" s="41" t="s">
        <v>9</v>
      </c>
      <c r="G1131" s="41">
        <v>254</v>
      </c>
      <c r="I1131" s="65" t="s">
        <v>2071</v>
      </c>
      <c r="J1131" s="41">
        <v>36</v>
      </c>
      <c r="K1131" s="41">
        <v>57.6</v>
      </c>
    </row>
    <row r="1132" spans="1:11" x14ac:dyDescent="0.45">
      <c r="A1132" s="41" t="s">
        <v>4492</v>
      </c>
      <c r="B1132" s="45" t="s">
        <v>4495</v>
      </c>
      <c r="C1132" s="45" t="s">
        <v>4496</v>
      </c>
      <c r="D1132" s="45"/>
      <c r="E1132" s="41" t="s">
        <v>6153</v>
      </c>
      <c r="F1132" s="41" t="s">
        <v>9</v>
      </c>
      <c r="G1132" s="41">
        <v>434</v>
      </c>
      <c r="I1132" s="65" t="s">
        <v>2075</v>
      </c>
      <c r="J1132" s="41">
        <v>120</v>
      </c>
      <c r="K1132" s="41">
        <v>192</v>
      </c>
    </row>
    <row r="1133" spans="1:11" x14ac:dyDescent="0.45">
      <c r="A1133" s="41" t="s">
        <v>4492</v>
      </c>
      <c r="B1133" s="45" t="s">
        <v>4497</v>
      </c>
      <c r="C1133" s="45" t="s">
        <v>4498</v>
      </c>
      <c r="D1133" s="45"/>
      <c r="E1133" s="41" t="s">
        <v>2785</v>
      </c>
      <c r="F1133" s="41" t="s">
        <v>13</v>
      </c>
      <c r="G1133" s="41">
        <v>680</v>
      </c>
      <c r="I1133" s="65" t="s">
        <v>2075</v>
      </c>
      <c r="J1133" s="41">
        <v>87</v>
      </c>
      <c r="K1133" s="41">
        <v>139.20000000000002</v>
      </c>
    </row>
    <row r="1134" spans="1:11" x14ac:dyDescent="0.45">
      <c r="A1134" s="41" t="s">
        <v>4492</v>
      </c>
      <c r="B1134" s="45" t="s">
        <v>4499</v>
      </c>
      <c r="C1134" s="45" t="s">
        <v>4500</v>
      </c>
      <c r="D1134" s="45"/>
      <c r="E1134" s="41" t="s">
        <v>6153</v>
      </c>
      <c r="F1134" s="41" t="s">
        <v>13</v>
      </c>
      <c r="G1134" s="41">
        <v>351</v>
      </c>
      <c r="I1134" s="65" t="s">
        <v>2075</v>
      </c>
      <c r="J1134" s="41">
        <v>33</v>
      </c>
      <c r="K1134" s="41">
        <v>52.800000000000004</v>
      </c>
    </row>
    <row r="1135" spans="1:11" x14ac:dyDescent="0.45">
      <c r="A1135" s="41" t="s">
        <v>4492</v>
      </c>
      <c r="B1135" s="45" t="s">
        <v>4501</v>
      </c>
      <c r="C1135" s="45" t="s">
        <v>4502</v>
      </c>
      <c r="D1135" s="45"/>
      <c r="E1135" s="41" t="s">
        <v>2107</v>
      </c>
      <c r="F1135" s="41" t="s">
        <v>13</v>
      </c>
      <c r="G1135" s="41">
        <v>988</v>
      </c>
      <c r="I1135" s="65" t="s">
        <v>2081</v>
      </c>
      <c r="J1135" s="41">
        <v>145</v>
      </c>
      <c r="K1135" s="41">
        <v>232</v>
      </c>
    </row>
    <row r="1136" spans="1:11" x14ac:dyDescent="0.45">
      <c r="A1136" s="41" t="s">
        <v>4492</v>
      </c>
      <c r="B1136" s="45" t="s">
        <v>4503</v>
      </c>
      <c r="C1136" s="45" t="s">
        <v>4504</v>
      </c>
      <c r="D1136" s="45"/>
      <c r="E1136" s="41" t="s">
        <v>6153</v>
      </c>
      <c r="F1136" s="41" t="s">
        <v>13</v>
      </c>
      <c r="G1136" s="41">
        <v>331</v>
      </c>
      <c r="I1136" s="65" t="s">
        <v>2075</v>
      </c>
      <c r="J1136" s="41">
        <v>25</v>
      </c>
      <c r="K1136" s="41">
        <v>40</v>
      </c>
    </row>
    <row r="1137" spans="1:11" x14ac:dyDescent="0.45">
      <c r="A1137" s="41" t="s">
        <v>4492</v>
      </c>
      <c r="B1137" s="45" t="s">
        <v>4505</v>
      </c>
      <c r="C1137" s="45" t="s">
        <v>4506</v>
      </c>
      <c r="D1137" s="45"/>
      <c r="E1137" s="41" t="s">
        <v>2070</v>
      </c>
      <c r="F1137" s="41" t="s">
        <v>13</v>
      </c>
      <c r="G1137" s="41">
        <v>144</v>
      </c>
      <c r="I1137" s="65" t="s">
        <v>2071</v>
      </c>
      <c r="J1137" s="41">
        <v>30</v>
      </c>
      <c r="K1137" s="41">
        <v>0</v>
      </c>
    </row>
    <row r="1138" spans="1:11" x14ac:dyDescent="0.45">
      <c r="A1138" s="41" t="s">
        <v>4492</v>
      </c>
      <c r="B1138" s="45" t="s">
        <v>4507</v>
      </c>
      <c r="C1138" s="45" t="s">
        <v>4508</v>
      </c>
      <c r="D1138" s="45"/>
      <c r="E1138" s="41" t="s">
        <v>3069</v>
      </c>
      <c r="F1138" s="41" t="s">
        <v>13</v>
      </c>
      <c r="G1138" s="41">
        <v>965</v>
      </c>
      <c r="I1138" s="65" t="s">
        <v>2075</v>
      </c>
      <c r="J1138" s="41">
        <v>130</v>
      </c>
      <c r="K1138" s="41">
        <v>208</v>
      </c>
    </row>
    <row r="1139" spans="1:11" x14ac:dyDescent="0.45">
      <c r="A1139" s="41" t="s">
        <v>4492</v>
      </c>
      <c r="B1139" s="45" t="s">
        <v>4509</v>
      </c>
      <c r="C1139" s="45" t="s">
        <v>4510</v>
      </c>
      <c r="D1139" s="45"/>
      <c r="E1139" s="41" t="s">
        <v>2084</v>
      </c>
      <c r="F1139" s="41" t="s">
        <v>13</v>
      </c>
      <c r="G1139" s="41">
        <v>1874</v>
      </c>
      <c r="I1139" s="65" t="s">
        <v>2085</v>
      </c>
      <c r="J1139" s="41">
        <v>261</v>
      </c>
      <c r="K1139" s="41">
        <v>417.6</v>
      </c>
    </row>
    <row r="1140" spans="1:11" x14ac:dyDescent="0.45">
      <c r="A1140" s="41" t="s">
        <v>4511</v>
      </c>
      <c r="B1140" s="45" t="s">
        <v>4512</v>
      </c>
      <c r="C1140" s="45" t="s">
        <v>4513</v>
      </c>
      <c r="D1140" s="45"/>
      <c r="E1140" s="41" t="s">
        <v>2124</v>
      </c>
      <c r="F1140" s="41" t="s">
        <v>9</v>
      </c>
      <c r="G1140" s="41">
        <v>112</v>
      </c>
      <c r="I1140" s="65" t="s">
        <v>2075</v>
      </c>
      <c r="J1140" s="41">
        <v>41</v>
      </c>
      <c r="K1140" s="41">
        <v>59.2</v>
      </c>
    </row>
    <row r="1141" spans="1:11" x14ac:dyDescent="0.45">
      <c r="A1141" s="41" t="s">
        <v>4514</v>
      </c>
      <c r="B1141" s="45" t="s">
        <v>4515</v>
      </c>
      <c r="C1141" s="45" t="s">
        <v>4516</v>
      </c>
      <c r="D1141" s="45"/>
      <c r="E1141" s="41" t="s">
        <v>6155</v>
      </c>
      <c r="F1141" s="41" t="s">
        <v>9</v>
      </c>
      <c r="G1141" s="41">
        <v>288</v>
      </c>
      <c r="I1141" s="65" t="s">
        <v>2075</v>
      </c>
      <c r="J1141" s="41">
        <v>65</v>
      </c>
      <c r="K1141" s="41">
        <v>104</v>
      </c>
    </row>
    <row r="1142" spans="1:11" x14ac:dyDescent="0.45">
      <c r="A1142" s="41" t="s">
        <v>4514</v>
      </c>
      <c r="B1142" s="45" t="s">
        <v>4517</v>
      </c>
      <c r="C1142" s="45" t="s">
        <v>4518</v>
      </c>
      <c r="D1142" s="45"/>
      <c r="E1142" s="41" t="s">
        <v>2376</v>
      </c>
      <c r="F1142" s="41" t="s">
        <v>9</v>
      </c>
      <c r="G1142" s="41">
        <v>487</v>
      </c>
      <c r="I1142" s="65" t="s">
        <v>2075</v>
      </c>
      <c r="J1142" s="41">
        <v>124</v>
      </c>
      <c r="K1142" s="41">
        <v>177.60000000000002</v>
      </c>
    </row>
    <row r="1143" spans="1:11" x14ac:dyDescent="0.45">
      <c r="A1143" s="41" t="s">
        <v>4514</v>
      </c>
      <c r="B1143" s="45" t="s">
        <v>4519</v>
      </c>
      <c r="C1143" s="45" t="s">
        <v>4520</v>
      </c>
      <c r="D1143" s="45"/>
      <c r="E1143" s="41" t="s">
        <v>6155</v>
      </c>
      <c r="F1143" s="41" t="s">
        <v>9</v>
      </c>
      <c r="G1143" s="41">
        <v>213</v>
      </c>
      <c r="I1143" s="65" t="s">
        <v>2075</v>
      </c>
      <c r="J1143" s="41">
        <v>73</v>
      </c>
      <c r="K1143" s="41">
        <v>116.80000000000001</v>
      </c>
    </row>
    <row r="1144" spans="1:11" x14ac:dyDescent="0.45">
      <c r="A1144" s="41" t="s">
        <v>4514</v>
      </c>
      <c r="B1144" s="45" t="s">
        <v>4521</v>
      </c>
      <c r="C1144" s="45" t="s">
        <v>4522</v>
      </c>
      <c r="D1144" s="45"/>
      <c r="E1144" s="41" t="s">
        <v>2144</v>
      </c>
      <c r="F1144" s="41" t="s">
        <v>13</v>
      </c>
      <c r="G1144" s="41">
        <v>617</v>
      </c>
      <c r="I1144" s="65" t="s">
        <v>2081</v>
      </c>
      <c r="J1144" s="41">
        <v>178</v>
      </c>
      <c r="K1144" s="41">
        <v>284.8</v>
      </c>
    </row>
    <row r="1145" spans="1:11" x14ac:dyDescent="0.45">
      <c r="A1145" s="41" t="s">
        <v>4523</v>
      </c>
      <c r="B1145" s="45" t="s">
        <v>4524</v>
      </c>
      <c r="C1145" s="45" t="s">
        <v>4525</v>
      </c>
      <c r="D1145" s="45"/>
      <c r="E1145" s="41" t="s">
        <v>2263</v>
      </c>
      <c r="F1145" s="41" t="s">
        <v>7</v>
      </c>
      <c r="G1145" s="41">
        <v>208</v>
      </c>
      <c r="I1145" s="65" t="s">
        <v>2071</v>
      </c>
      <c r="J1145" s="41">
        <v>81</v>
      </c>
      <c r="K1145" s="41">
        <v>43.2</v>
      </c>
    </row>
    <row r="1146" spans="1:11" x14ac:dyDescent="0.45">
      <c r="A1146" s="41" t="s">
        <v>4523</v>
      </c>
      <c r="B1146" s="45" t="s">
        <v>4526</v>
      </c>
      <c r="C1146" s="45" t="s">
        <v>4527</v>
      </c>
      <c r="D1146" s="45"/>
      <c r="E1146" s="41" t="s">
        <v>6155</v>
      </c>
      <c r="F1146" s="41" t="s">
        <v>13</v>
      </c>
      <c r="G1146" s="41">
        <v>212</v>
      </c>
      <c r="I1146" s="65" t="s">
        <v>2075</v>
      </c>
      <c r="J1146" s="41">
        <v>25</v>
      </c>
      <c r="K1146" s="41">
        <v>40</v>
      </c>
    </row>
    <row r="1147" spans="1:11" x14ac:dyDescent="0.45">
      <c r="A1147" s="41" t="s">
        <v>4523</v>
      </c>
      <c r="B1147" s="45" t="s">
        <v>4528</v>
      </c>
      <c r="C1147" s="45" t="s">
        <v>4529</v>
      </c>
      <c r="D1147" s="45"/>
      <c r="E1147" s="41" t="s">
        <v>2359</v>
      </c>
      <c r="F1147" s="41" t="s">
        <v>7</v>
      </c>
      <c r="G1147" s="41">
        <v>452</v>
      </c>
      <c r="I1147" s="65" t="s">
        <v>2284</v>
      </c>
      <c r="J1147" s="41">
        <v>290</v>
      </c>
      <c r="K1147" s="41">
        <v>448</v>
      </c>
    </row>
    <row r="1148" spans="1:11" x14ac:dyDescent="0.45">
      <c r="A1148" s="41" t="s">
        <v>4523</v>
      </c>
      <c r="B1148" s="45" t="s">
        <v>2328</v>
      </c>
      <c r="C1148" s="45" t="s">
        <v>4530</v>
      </c>
      <c r="D1148" s="45"/>
      <c r="E1148" s="41" t="s">
        <v>2359</v>
      </c>
      <c r="F1148" s="41" t="s">
        <v>7</v>
      </c>
      <c r="G1148" s="41">
        <v>449</v>
      </c>
      <c r="I1148" s="65" t="s">
        <v>2284</v>
      </c>
      <c r="J1148" s="41">
        <v>124</v>
      </c>
      <c r="K1148" s="41">
        <v>193.60000000000002</v>
      </c>
    </row>
    <row r="1149" spans="1:11" x14ac:dyDescent="0.45">
      <c r="A1149" s="41" t="s">
        <v>4523</v>
      </c>
      <c r="B1149" s="45" t="s">
        <v>4531</v>
      </c>
      <c r="C1149" s="45" t="s">
        <v>4532</v>
      </c>
      <c r="D1149" s="45"/>
      <c r="E1149" s="41" t="s">
        <v>2359</v>
      </c>
      <c r="F1149" s="41" t="s">
        <v>7</v>
      </c>
      <c r="G1149" s="41">
        <v>550</v>
      </c>
      <c r="I1149" s="65" t="s">
        <v>2284</v>
      </c>
      <c r="J1149" s="41">
        <v>210</v>
      </c>
      <c r="K1149" s="41">
        <v>332.8</v>
      </c>
    </row>
    <row r="1150" spans="1:11" x14ac:dyDescent="0.45">
      <c r="A1150" s="41" t="s">
        <v>4523</v>
      </c>
      <c r="B1150" s="45" t="s">
        <v>4533</v>
      </c>
      <c r="C1150" s="45" t="s">
        <v>4534</v>
      </c>
      <c r="D1150" s="45"/>
      <c r="E1150" s="41" t="s">
        <v>6159</v>
      </c>
      <c r="F1150" s="41" t="s">
        <v>7</v>
      </c>
      <c r="G1150" s="41">
        <v>712</v>
      </c>
      <c r="I1150" s="65" t="s">
        <v>2284</v>
      </c>
      <c r="J1150" s="41">
        <v>389</v>
      </c>
      <c r="K1150" s="41">
        <v>622.40000000000009</v>
      </c>
    </row>
    <row r="1151" spans="1:11" x14ac:dyDescent="0.45">
      <c r="A1151" s="41" t="s">
        <v>4523</v>
      </c>
      <c r="B1151" s="45" t="s">
        <v>4535</v>
      </c>
      <c r="C1151" s="45" t="s">
        <v>4536</v>
      </c>
      <c r="D1151" s="45"/>
      <c r="E1151" s="41" t="s">
        <v>2359</v>
      </c>
      <c r="F1151" s="41" t="s">
        <v>7</v>
      </c>
      <c r="G1151" s="41">
        <v>375</v>
      </c>
      <c r="I1151" s="65" t="s">
        <v>2284</v>
      </c>
      <c r="J1151" s="41">
        <v>136</v>
      </c>
      <c r="K1151" s="41">
        <v>216</v>
      </c>
    </row>
    <row r="1152" spans="1:11" x14ac:dyDescent="0.45">
      <c r="A1152" s="41" t="s">
        <v>4523</v>
      </c>
      <c r="B1152" s="45" t="s">
        <v>4537</v>
      </c>
      <c r="C1152" s="45" t="s">
        <v>4538</v>
      </c>
      <c r="D1152" s="45"/>
      <c r="E1152" s="41" t="s">
        <v>2359</v>
      </c>
      <c r="F1152" s="41" t="s">
        <v>7</v>
      </c>
      <c r="G1152" s="41">
        <v>389</v>
      </c>
      <c r="I1152" s="65" t="s">
        <v>2284</v>
      </c>
      <c r="J1152" s="41">
        <v>219</v>
      </c>
      <c r="K1152" s="41">
        <v>344</v>
      </c>
    </row>
    <row r="1153" spans="1:11" x14ac:dyDescent="0.45">
      <c r="A1153" s="41" t="s">
        <v>4523</v>
      </c>
      <c r="B1153" s="45" t="s">
        <v>4539</v>
      </c>
      <c r="C1153" s="45" t="s">
        <v>4540</v>
      </c>
      <c r="D1153" s="45"/>
      <c r="E1153" s="41" t="s">
        <v>2144</v>
      </c>
      <c r="F1153" s="41" t="s">
        <v>7</v>
      </c>
      <c r="G1153" s="41">
        <v>19</v>
      </c>
      <c r="I1153" s="65" t="s">
        <v>2081</v>
      </c>
      <c r="J1153" s="41">
        <v>15</v>
      </c>
      <c r="K1153" s="41">
        <v>24</v>
      </c>
    </row>
    <row r="1154" spans="1:11" x14ac:dyDescent="0.45">
      <c r="A1154" s="41" t="s">
        <v>4523</v>
      </c>
      <c r="B1154" s="45" t="s">
        <v>4541</v>
      </c>
      <c r="C1154" s="45" t="s">
        <v>4542</v>
      </c>
      <c r="D1154" s="45"/>
      <c r="E1154" s="41" t="s">
        <v>2084</v>
      </c>
      <c r="F1154" s="41" t="s">
        <v>13</v>
      </c>
      <c r="G1154" s="41">
        <v>1205</v>
      </c>
      <c r="I1154" s="65" t="s">
        <v>2085</v>
      </c>
      <c r="J1154" s="41">
        <v>577</v>
      </c>
      <c r="K1154" s="41">
        <v>918.40000000000009</v>
      </c>
    </row>
    <row r="1155" spans="1:11" x14ac:dyDescent="0.45">
      <c r="A1155" s="41" t="s">
        <v>4523</v>
      </c>
      <c r="B1155" s="45" t="s">
        <v>4543</v>
      </c>
      <c r="C1155" s="45" t="s">
        <v>4544</v>
      </c>
      <c r="D1155" s="45"/>
      <c r="E1155" s="41" t="s">
        <v>2084</v>
      </c>
      <c r="F1155" s="41" t="s">
        <v>7</v>
      </c>
      <c r="G1155" s="41">
        <v>55</v>
      </c>
      <c r="I1155" s="65" t="s">
        <v>2085</v>
      </c>
      <c r="J1155" s="41">
        <v>46</v>
      </c>
      <c r="K1155" s="41">
        <v>70.400000000000006</v>
      </c>
    </row>
    <row r="1156" spans="1:11" x14ac:dyDescent="0.45">
      <c r="A1156" s="41" t="s">
        <v>4545</v>
      </c>
      <c r="B1156" s="45" t="s">
        <v>4546</v>
      </c>
      <c r="C1156" s="45" t="s">
        <v>4547</v>
      </c>
      <c r="D1156" s="45"/>
      <c r="E1156" s="41" t="s">
        <v>2124</v>
      </c>
      <c r="F1156" s="41" t="s">
        <v>9</v>
      </c>
      <c r="G1156" s="41">
        <v>451</v>
      </c>
      <c r="I1156" s="65" t="s">
        <v>2075</v>
      </c>
      <c r="J1156" s="41">
        <v>78</v>
      </c>
      <c r="K1156" s="41">
        <v>118.4</v>
      </c>
    </row>
    <row r="1157" spans="1:11" x14ac:dyDescent="0.45">
      <c r="A1157" s="41" t="s">
        <v>4548</v>
      </c>
      <c r="B1157" s="45" t="s">
        <v>4549</v>
      </c>
      <c r="C1157" s="45" t="s">
        <v>4550</v>
      </c>
      <c r="D1157" s="45"/>
      <c r="E1157" s="41" t="s">
        <v>2347</v>
      </c>
      <c r="F1157" s="41" t="s">
        <v>13</v>
      </c>
      <c r="G1157" s="41">
        <v>351</v>
      </c>
      <c r="I1157" s="65" t="s">
        <v>2071</v>
      </c>
      <c r="J1157" s="41">
        <v>28</v>
      </c>
      <c r="K1157" s="41">
        <v>16</v>
      </c>
    </row>
    <row r="1158" spans="1:11" x14ac:dyDescent="0.45">
      <c r="A1158" s="41" t="s">
        <v>4548</v>
      </c>
      <c r="B1158" s="45" t="s">
        <v>4551</v>
      </c>
      <c r="C1158" s="45" t="s">
        <v>4552</v>
      </c>
      <c r="D1158" s="45"/>
      <c r="E1158" s="41" t="s">
        <v>2244</v>
      </c>
      <c r="F1158" s="41" t="s">
        <v>13</v>
      </c>
      <c r="G1158" s="41">
        <v>243</v>
      </c>
      <c r="I1158" s="65" t="s">
        <v>2075</v>
      </c>
      <c r="J1158" s="41">
        <v>12</v>
      </c>
      <c r="K1158" s="41">
        <v>19.200000000000003</v>
      </c>
    </row>
    <row r="1159" spans="1:11" x14ac:dyDescent="0.45">
      <c r="A1159" s="41" t="s">
        <v>4548</v>
      </c>
      <c r="B1159" s="45" t="s">
        <v>4553</v>
      </c>
      <c r="C1159" s="45" t="s">
        <v>4554</v>
      </c>
      <c r="D1159" s="45"/>
      <c r="E1159" s="41" t="s">
        <v>3357</v>
      </c>
      <c r="F1159" s="41" t="s">
        <v>13</v>
      </c>
      <c r="G1159" s="41">
        <v>254</v>
      </c>
      <c r="I1159" s="65" t="s">
        <v>2075</v>
      </c>
      <c r="J1159" s="41">
        <v>18</v>
      </c>
      <c r="K1159" s="41">
        <v>28.8</v>
      </c>
    </row>
    <row r="1160" spans="1:11" x14ac:dyDescent="0.45">
      <c r="A1160" s="41" t="s">
        <v>4548</v>
      </c>
      <c r="B1160" s="45" t="s">
        <v>4555</v>
      </c>
      <c r="C1160" s="45" t="s">
        <v>4556</v>
      </c>
      <c r="D1160" s="45"/>
      <c r="E1160" s="41" t="s">
        <v>2144</v>
      </c>
      <c r="F1160" s="41" t="s">
        <v>13</v>
      </c>
      <c r="G1160" s="41">
        <v>390</v>
      </c>
      <c r="I1160" s="65" t="s">
        <v>2081</v>
      </c>
      <c r="J1160" s="41">
        <v>39</v>
      </c>
      <c r="K1160" s="41">
        <v>62.400000000000006</v>
      </c>
    </row>
    <row r="1161" spans="1:11" x14ac:dyDescent="0.45">
      <c r="A1161" s="41" t="s">
        <v>4557</v>
      </c>
      <c r="B1161" s="45" t="s">
        <v>4558</v>
      </c>
      <c r="C1161" s="45" t="s">
        <v>4559</v>
      </c>
      <c r="D1161" s="45"/>
      <c r="E1161" s="41" t="s">
        <v>6155</v>
      </c>
      <c r="F1161" s="41" t="s">
        <v>7</v>
      </c>
      <c r="G1161" s="41">
        <v>281</v>
      </c>
      <c r="I1161" s="65" t="s">
        <v>2075</v>
      </c>
      <c r="J1161" s="41">
        <v>221</v>
      </c>
      <c r="K1161" s="41">
        <v>353.6</v>
      </c>
    </row>
    <row r="1162" spans="1:11" x14ac:dyDescent="0.45">
      <c r="A1162" s="41" t="s">
        <v>4557</v>
      </c>
      <c r="B1162" s="45" t="s">
        <v>4560</v>
      </c>
      <c r="C1162" s="45" t="s">
        <v>4561</v>
      </c>
      <c r="D1162" s="45"/>
      <c r="E1162" s="41" t="s">
        <v>2347</v>
      </c>
      <c r="F1162" s="41" t="s">
        <v>7</v>
      </c>
      <c r="G1162" s="41">
        <v>361</v>
      </c>
      <c r="I1162" s="65" t="s">
        <v>2071</v>
      </c>
      <c r="J1162" s="41">
        <v>286</v>
      </c>
      <c r="K1162" s="41">
        <v>390.40000000000003</v>
      </c>
    </row>
    <row r="1163" spans="1:11" x14ac:dyDescent="0.45">
      <c r="A1163" s="41" t="s">
        <v>4557</v>
      </c>
      <c r="B1163" s="45" t="s">
        <v>4562</v>
      </c>
      <c r="C1163" s="45" t="s">
        <v>4563</v>
      </c>
      <c r="D1163" s="45"/>
      <c r="E1163" s="41" t="s">
        <v>2915</v>
      </c>
      <c r="F1163" s="41" t="s">
        <v>7</v>
      </c>
      <c r="G1163" s="41">
        <v>302</v>
      </c>
      <c r="I1163" s="65" t="s">
        <v>2075</v>
      </c>
      <c r="J1163" s="41">
        <v>243</v>
      </c>
      <c r="K1163" s="41">
        <v>388.8</v>
      </c>
    </row>
    <row r="1164" spans="1:11" x14ac:dyDescent="0.45">
      <c r="A1164" s="41" t="s">
        <v>4557</v>
      </c>
      <c r="B1164" s="45" t="s">
        <v>4564</v>
      </c>
      <c r="C1164" s="45" t="s">
        <v>4565</v>
      </c>
      <c r="D1164" s="45"/>
      <c r="E1164" s="41" t="s">
        <v>2144</v>
      </c>
      <c r="F1164" s="41" t="s">
        <v>7</v>
      </c>
      <c r="G1164" s="41">
        <v>420</v>
      </c>
      <c r="I1164" s="65" t="s">
        <v>2081</v>
      </c>
      <c r="J1164" s="41">
        <v>313</v>
      </c>
      <c r="K1164" s="41">
        <v>500.8</v>
      </c>
    </row>
    <row r="1165" spans="1:11" x14ac:dyDescent="0.45">
      <c r="A1165" s="41" t="s">
        <v>4557</v>
      </c>
      <c r="B1165" s="45" t="s">
        <v>4566</v>
      </c>
      <c r="C1165" s="45" t="s">
        <v>4567</v>
      </c>
      <c r="D1165" s="45"/>
      <c r="E1165" s="41" t="s">
        <v>2084</v>
      </c>
      <c r="F1165" s="41" t="s">
        <v>7</v>
      </c>
      <c r="G1165" s="41">
        <v>443</v>
      </c>
      <c r="I1165" s="65" t="s">
        <v>2085</v>
      </c>
      <c r="J1165" s="41">
        <v>331</v>
      </c>
      <c r="K1165" s="41">
        <v>529.6</v>
      </c>
    </row>
    <row r="1166" spans="1:11" x14ac:dyDescent="0.45">
      <c r="A1166" s="41" t="s">
        <v>4557</v>
      </c>
      <c r="B1166" s="45" t="s">
        <v>4568</v>
      </c>
      <c r="C1166" s="45" t="s">
        <v>4569</v>
      </c>
      <c r="D1166" s="45"/>
      <c r="E1166" s="41" t="s">
        <v>2387</v>
      </c>
      <c r="F1166" s="41" t="s">
        <v>7</v>
      </c>
      <c r="G1166" s="41">
        <v>45</v>
      </c>
      <c r="I1166" s="65" t="s">
        <v>2228</v>
      </c>
      <c r="J1166" s="41">
        <v>41</v>
      </c>
      <c r="K1166" s="41">
        <v>65.600000000000009</v>
      </c>
    </row>
    <row r="1167" spans="1:11" x14ac:dyDescent="0.45">
      <c r="A1167" s="41" t="s">
        <v>4570</v>
      </c>
      <c r="B1167" s="45" t="s">
        <v>4571</v>
      </c>
      <c r="C1167" s="45" t="s">
        <v>4572</v>
      </c>
      <c r="D1167" s="45"/>
      <c r="E1167" s="41" t="s">
        <v>2347</v>
      </c>
      <c r="F1167" s="41" t="s">
        <v>9</v>
      </c>
      <c r="G1167" s="41">
        <v>262</v>
      </c>
      <c r="I1167" s="65" t="s">
        <v>2071</v>
      </c>
      <c r="J1167" s="41">
        <v>89</v>
      </c>
      <c r="K1167" s="41">
        <v>107.2</v>
      </c>
    </row>
    <row r="1168" spans="1:11" x14ac:dyDescent="0.45">
      <c r="A1168" s="41" t="s">
        <v>4570</v>
      </c>
      <c r="B1168" s="45" t="s">
        <v>4573</v>
      </c>
      <c r="C1168" s="45" t="s">
        <v>4574</v>
      </c>
      <c r="D1168" s="45"/>
      <c r="E1168" s="41" t="s">
        <v>3159</v>
      </c>
      <c r="F1168" s="41" t="s">
        <v>9</v>
      </c>
      <c r="G1168" s="41">
        <v>415</v>
      </c>
      <c r="I1168" s="65" t="s">
        <v>2075</v>
      </c>
      <c r="J1168" s="41">
        <v>132</v>
      </c>
      <c r="K1168" s="41">
        <v>211.20000000000002</v>
      </c>
    </row>
    <row r="1169" spans="1:11" x14ac:dyDescent="0.45">
      <c r="A1169" s="41" t="s">
        <v>4570</v>
      </c>
      <c r="B1169" s="45" t="s">
        <v>4575</v>
      </c>
      <c r="C1169" s="45" t="s">
        <v>4576</v>
      </c>
      <c r="D1169" s="45"/>
      <c r="E1169" s="41" t="s">
        <v>2080</v>
      </c>
      <c r="F1169" s="41" t="s">
        <v>13</v>
      </c>
      <c r="G1169" s="41">
        <v>524</v>
      </c>
      <c r="I1169" s="65" t="s">
        <v>2081</v>
      </c>
      <c r="J1169" s="41">
        <v>163</v>
      </c>
      <c r="K1169" s="41">
        <v>260.8</v>
      </c>
    </row>
    <row r="1170" spans="1:11" x14ac:dyDescent="0.45">
      <c r="A1170" s="41" t="s">
        <v>4570</v>
      </c>
      <c r="B1170" s="45" t="s">
        <v>4577</v>
      </c>
      <c r="C1170" s="45" t="s">
        <v>4578</v>
      </c>
      <c r="D1170" s="45"/>
      <c r="E1170" s="41" t="s">
        <v>2084</v>
      </c>
      <c r="F1170" s="41" t="s">
        <v>13</v>
      </c>
      <c r="G1170" s="41">
        <v>564</v>
      </c>
      <c r="I1170" s="65" t="s">
        <v>2085</v>
      </c>
      <c r="J1170" s="41">
        <v>147</v>
      </c>
      <c r="K1170" s="41">
        <v>228.8</v>
      </c>
    </row>
    <row r="1171" spans="1:11" x14ac:dyDescent="0.45">
      <c r="A1171" s="41" t="s">
        <v>4579</v>
      </c>
      <c r="B1171" s="45" t="s">
        <v>4580</v>
      </c>
      <c r="C1171" s="45" t="s">
        <v>4581</v>
      </c>
      <c r="D1171" s="45"/>
      <c r="E1171" s="41" t="s">
        <v>2263</v>
      </c>
      <c r="F1171" s="41" t="s">
        <v>13</v>
      </c>
      <c r="G1171" s="41">
        <v>140</v>
      </c>
      <c r="I1171" s="65" t="s">
        <v>2071</v>
      </c>
      <c r="J1171" s="41">
        <v>121</v>
      </c>
      <c r="K1171" s="41">
        <v>20.8</v>
      </c>
    </row>
    <row r="1172" spans="1:11" x14ac:dyDescent="0.45">
      <c r="A1172" s="41" t="s">
        <v>4579</v>
      </c>
      <c r="B1172" s="45" t="s">
        <v>4582</v>
      </c>
      <c r="C1172" s="45" t="s">
        <v>4583</v>
      </c>
      <c r="D1172" s="45"/>
      <c r="E1172" s="41" t="s">
        <v>2605</v>
      </c>
      <c r="F1172" s="41" t="s">
        <v>7</v>
      </c>
      <c r="G1172" s="41">
        <v>38</v>
      </c>
      <c r="I1172" s="65" t="s">
        <v>2075</v>
      </c>
      <c r="J1172" s="41">
        <v>37</v>
      </c>
      <c r="K1172" s="41">
        <v>59.2</v>
      </c>
    </row>
    <row r="1173" spans="1:11" x14ac:dyDescent="0.45">
      <c r="A1173" s="41" t="s">
        <v>4579</v>
      </c>
      <c r="B1173" s="45" t="s">
        <v>4584</v>
      </c>
      <c r="C1173" s="45" t="s">
        <v>4585</v>
      </c>
      <c r="D1173" s="45"/>
      <c r="E1173" s="41" t="s">
        <v>2376</v>
      </c>
      <c r="F1173" s="41" t="s">
        <v>7</v>
      </c>
      <c r="G1173" s="41">
        <v>608</v>
      </c>
      <c r="I1173" s="65" t="s">
        <v>2075</v>
      </c>
      <c r="J1173" s="41">
        <v>532</v>
      </c>
      <c r="K1173" s="41">
        <v>625.6</v>
      </c>
    </row>
    <row r="1174" spans="1:11" x14ac:dyDescent="0.45">
      <c r="A1174" s="41" t="s">
        <v>4579</v>
      </c>
      <c r="B1174" s="45" t="s">
        <v>4586</v>
      </c>
      <c r="C1174" s="45" t="s">
        <v>4587</v>
      </c>
      <c r="D1174" s="45"/>
      <c r="E1174" s="41" t="s">
        <v>2376</v>
      </c>
      <c r="F1174" s="41" t="s">
        <v>7</v>
      </c>
      <c r="G1174" s="41">
        <v>300</v>
      </c>
      <c r="I1174" s="65" t="s">
        <v>2075</v>
      </c>
      <c r="J1174" s="41">
        <v>222</v>
      </c>
      <c r="K1174" s="41">
        <v>294.40000000000003</v>
      </c>
    </row>
    <row r="1175" spans="1:11" x14ac:dyDescent="0.45">
      <c r="A1175" s="41" t="s">
        <v>4579</v>
      </c>
      <c r="B1175" s="45" t="s">
        <v>4588</v>
      </c>
      <c r="C1175" s="45" t="s">
        <v>4589</v>
      </c>
      <c r="D1175" s="45"/>
      <c r="E1175" s="41" t="s">
        <v>6155</v>
      </c>
      <c r="F1175" s="41" t="s">
        <v>7</v>
      </c>
      <c r="G1175" s="41">
        <v>247</v>
      </c>
      <c r="I1175" s="65" t="s">
        <v>2075</v>
      </c>
      <c r="J1175" s="41">
        <v>195</v>
      </c>
      <c r="K1175" s="41">
        <v>312</v>
      </c>
    </row>
    <row r="1176" spans="1:11" x14ac:dyDescent="0.45">
      <c r="A1176" s="41" t="s">
        <v>4579</v>
      </c>
      <c r="B1176" s="45" t="s">
        <v>4590</v>
      </c>
      <c r="C1176" s="45" t="s">
        <v>4591</v>
      </c>
      <c r="D1176" s="45"/>
      <c r="E1176" s="41" t="s">
        <v>2376</v>
      </c>
      <c r="F1176" s="41" t="s">
        <v>7</v>
      </c>
      <c r="G1176" s="41">
        <v>540</v>
      </c>
      <c r="I1176" s="65" t="s">
        <v>2075</v>
      </c>
      <c r="J1176" s="41">
        <v>506</v>
      </c>
      <c r="K1176" s="41">
        <v>712</v>
      </c>
    </row>
    <row r="1177" spans="1:11" x14ac:dyDescent="0.45">
      <c r="A1177" s="41" t="s">
        <v>4579</v>
      </c>
      <c r="B1177" s="45" t="s">
        <v>4592</v>
      </c>
      <c r="C1177" s="45" t="s">
        <v>4593</v>
      </c>
      <c r="D1177" s="45"/>
      <c r="E1177" s="41" t="s">
        <v>2376</v>
      </c>
      <c r="F1177" s="41" t="s">
        <v>7</v>
      </c>
      <c r="G1177" s="41">
        <v>337</v>
      </c>
      <c r="I1177" s="65" t="s">
        <v>2075</v>
      </c>
      <c r="J1177" s="41">
        <v>315</v>
      </c>
      <c r="K1177" s="41">
        <v>456</v>
      </c>
    </row>
    <row r="1178" spans="1:11" x14ac:dyDescent="0.45">
      <c r="A1178" s="41" t="s">
        <v>4579</v>
      </c>
      <c r="B1178" s="45" t="s">
        <v>4594</v>
      </c>
      <c r="C1178" s="45" t="s">
        <v>4595</v>
      </c>
      <c r="D1178" s="45"/>
      <c r="E1178" s="41" t="s">
        <v>2376</v>
      </c>
      <c r="F1178" s="41" t="s">
        <v>7</v>
      </c>
      <c r="G1178" s="41">
        <v>295</v>
      </c>
      <c r="I1178" s="65" t="s">
        <v>2075</v>
      </c>
      <c r="J1178" s="41">
        <v>259</v>
      </c>
      <c r="K1178" s="41">
        <v>368</v>
      </c>
    </row>
    <row r="1179" spans="1:11" x14ac:dyDescent="0.45">
      <c r="A1179" s="41" t="s">
        <v>4579</v>
      </c>
      <c r="B1179" s="45" t="s">
        <v>4596</v>
      </c>
      <c r="C1179" s="45" t="s">
        <v>4597</v>
      </c>
      <c r="D1179" s="45"/>
      <c r="E1179" s="41" t="s">
        <v>2376</v>
      </c>
      <c r="F1179" s="41" t="s">
        <v>7</v>
      </c>
      <c r="G1179" s="41">
        <v>425</v>
      </c>
      <c r="I1179" s="65" t="s">
        <v>2075</v>
      </c>
      <c r="J1179" s="41">
        <v>362</v>
      </c>
      <c r="K1179" s="41">
        <v>544</v>
      </c>
    </row>
    <row r="1180" spans="1:11" x14ac:dyDescent="0.45">
      <c r="A1180" s="41" t="s">
        <v>4579</v>
      </c>
      <c r="B1180" s="45" t="s">
        <v>4598</v>
      </c>
      <c r="C1180" s="45" t="s">
        <v>4599</v>
      </c>
      <c r="D1180" s="45"/>
      <c r="E1180" s="41" t="s">
        <v>6155</v>
      </c>
      <c r="F1180" s="41" t="s">
        <v>7</v>
      </c>
      <c r="G1180" s="41">
        <v>275</v>
      </c>
      <c r="I1180" s="65" t="s">
        <v>2075</v>
      </c>
      <c r="J1180" s="41">
        <v>255</v>
      </c>
      <c r="K1180" s="41">
        <v>408</v>
      </c>
    </row>
    <row r="1181" spans="1:11" x14ac:dyDescent="0.45">
      <c r="A1181" s="41" t="s">
        <v>4579</v>
      </c>
      <c r="B1181" s="45" t="s">
        <v>4600</v>
      </c>
      <c r="C1181" s="45" t="s">
        <v>4601</v>
      </c>
      <c r="D1181" s="45"/>
      <c r="E1181" s="41" t="s">
        <v>6155</v>
      </c>
      <c r="F1181" s="41" t="s">
        <v>7</v>
      </c>
      <c r="G1181" s="41">
        <v>244</v>
      </c>
      <c r="I1181" s="65" t="s">
        <v>2075</v>
      </c>
      <c r="J1181" s="41">
        <v>212</v>
      </c>
      <c r="K1181" s="41">
        <v>339.20000000000005</v>
      </c>
    </row>
    <row r="1182" spans="1:11" x14ac:dyDescent="0.45">
      <c r="A1182" s="41" t="s">
        <v>4579</v>
      </c>
      <c r="B1182" s="45" t="s">
        <v>4602</v>
      </c>
      <c r="C1182" s="45" t="s">
        <v>4603</v>
      </c>
      <c r="D1182" s="45"/>
      <c r="E1182" s="41" t="s">
        <v>2376</v>
      </c>
      <c r="F1182" s="41" t="s">
        <v>7</v>
      </c>
      <c r="G1182" s="41">
        <v>700</v>
      </c>
      <c r="I1182" s="65" t="s">
        <v>2075</v>
      </c>
      <c r="J1182" s="41">
        <v>630</v>
      </c>
      <c r="K1182" s="41">
        <v>907.2</v>
      </c>
    </row>
    <row r="1183" spans="1:11" x14ac:dyDescent="0.45">
      <c r="A1183" s="41" t="s">
        <v>4579</v>
      </c>
      <c r="B1183" s="45" t="s">
        <v>4604</v>
      </c>
      <c r="C1183" s="45" t="s">
        <v>4605</v>
      </c>
      <c r="D1183" s="45"/>
      <c r="E1183" s="41" t="s">
        <v>2070</v>
      </c>
      <c r="F1183" s="41" t="s">
        <v>13</v>
      </c>
      <c r="G1183" s="41">
        <v>133</v>
      </c>
      <c r="I1183" s="65" t="s">
        <v>2071</v>
      </c>
      <c r="J1183" s="41">
        <v>104</v>
      </c>
      <c r="K1183" s="41">
        <v>0</v>
      </c>
    </row>
    <row r="1184" spans="1:11" x14ac:dyDescent="0.45">
      <c r="A1184" s="41" t="s">
        <v>4579</v>
      </c>
      <c r="B1184" s="45" t="s">
        <v>4606</v>
      </c>
      <c r="C1184" s="45" t="s">
        <v>4607</v>
      </c>
      <c r="D1184" s="45"/>
      <c r="E1184" s="41" t="s">
        <v>6155</v>
      </c>
      <c r="F1184" s="41" t="s">
        <v>7</v>
      </c>
      <c r="G1184" s="41">
        <v>277</v>
      </c>
      <c r="I1184" s="65" t="s">
        <v>2075</v>
      </c>
      <c r="J1184" s="41">
        <v>234</v>
      </c>
      <c r="K1184" s="41">
        <v>374.40000000000003</v>
      </c>
    </row>
    <row r="1185" spans="1:11" x14ac:dyDescent="0.45">
      <c r="A1185" s="41" t="s">
        <v>4579</v>
      </c>
      <c r="B1185" s="45" t="s">
        <v>4608</v>
      </c>
      <c r="C1185" s="45" t="s">
        <v>4609</v>
      </c>
      <c r="D1185" s="45"/>
      <c r="E1185" s="41" t="s">
        <v>6155</v>
      </c>
      <c r="F1185" s="41" t="s">
        <v>7</v>
      </c>
      <c r="G1185" s="41">
        <v>299</v>
      </c>
      <c r="I1185" s="65" t="s">
        <v>2075</v>
      </c>
      <c r="J1185" s="41">
        <v>242</v>
      </c>
      <c r="K1185" s="41">
        <v>387.20000000000005</v>
      </c>
    </row>
    <row r="1186" spans="1:11" x14ac:dyDescent="0.45">
      <c r="A1186" s="41" t="s">
        <v>4579</v>
      </c>
      <c r="B1186" s="45" t="s">
        <v>4610</v>
      </c>
      <c r="C1186" s="45" t="s">
        <v>4611</v>
      </c>
      <c r="D1186" s="45"/>
      <c r="E1186" s="41" t="s">
        <v>6155</v>
      </c>
      <c r="F1186" s="41" t="s">
        <v>7</v>
      </c>
      <c r="G1186" s="41">
        <v>279</v>
      </c>
      <c r="I1186" s="65" t="s">
        <v>2075</v>
      </c>
      <c r="J1186" s="41">
        <v>218</v>
      </c>
      <c r="K1186" s="41">
        <v>348.8</v>
      </c>
    </row>
    <row r="1187" spans="1:11" x14ac:dyDescent="0.45">
      <c r="A1187" s="41" t="s">
        <v>4579</v>
      </c>
      <c r="B1187" s="45" t="s">
        <v>4612</v>
      </c>
      <c r="C1187" s="45" t="s">
        <v>4613</v>
      </c>
      <c r="D1187" s="45"/>
      <c r="E1187" s="41" t="s">
        <v>2376</v>
      </c>
      <c r="F1187" s="41" t="s">
        <v>7</v>
      </c>
      <c r="G1187" s="41">
        <v>603</v>
      </c>
      <c r="I1187" s="65" t="s">
        <v>2075</v>
      </c>
      <c r="J1187" s="41">
        <v>448</v>
      </c>
      <c r="K1187" s="41">
        <v>657.6</v>
      </c>
    </row>
    <row r="1188" spans="1:11" x14ac:dyDescent="0.45">
      <c r="A1188" s="41" t="s">
        <v>4579</v>
      </c>
      <c r="B1188" s="45" t="s">
        <v>4614</v>
      </c>
      <c r="C1188" s="45" t="s">
        <v>4615</v>
      </c>
      <c r="D1188" s="45"/>
      <c r="E1188" s="41" t="s">
        <v>6155</v>
      </c>
      <c r="F1188" s="41" t="s">
        <v>7</v>
      </c>
      <c r="G1188" s="41">
        <v>377</v>
      </c>
      <c r="I1188" s="65" t="s">
        <v>2075</v>
      </c>
      <c r="J1188" s="41">
        <v>339</v>
      </c>
      <c r="K1188" s="41">
        <v>542.4</v>
      </c>
    </row>
    <row r="1189" spans="1:11" x14ac:dyDescent="0.45">
      <c r="A1189" s="41" t="s">
        <v>4579</v>
      </c>
      <c r="B1189" s="45" t="s">
        <v>4616</v>
      </c>
      <c r="C1189" s="45" t="s">
        <v>4617</v>
      </c>
      <c r="D1189" s="45"/>
      <c r="E1189" s="41" t="s">
        <v>2359</v>
      </c>
      <c r="F1189" s="41" t="s">
        <v>7</v>
      </c>
      <c r="G1189" s="41">
        <v>405</v>
      </c>
      <c r="I1189" s="65" t="s">
        <v>2284</v>
      </c>
      <c r="J1189" s="41">
        <v>160</v>
      </c>
      <c r="K1189" s="41">
        <v>222.4</v>
      </c>
    </row>
    <row r="1190" spans="1:11" x14ac:dyDescent="0.45">
      <c r="A1190" s="41" t="s">
        <v>4579</v>
      </c>
      <c r="B1190" s="45" t="s">
        <v>4618</v>
      </c>
      <c r="C1190" s="45" t="s">
        <v>4619</v>
      </c>
      <c r="D1190" s="45"/>
      <c r="E1190" s="41" t="s">
        <v>2376</v>
      </c>
      <c r="F1190" s="41" t="s">
        <v>7</v>
      </c>
      <c r="G1190" s="41">
        <v>568</v>
      </c>
      <c r="I1190" s="65" t="s">
        <v>2075</v>
      </c>
      <c r="J1190" s="41">
        <v>492</v>
      </c>
      <c r="K1190" s="41">
        <v>692.80000000000007</v>
      </c>
    </row>
    <row r="1191" spans="1:11" x14ac:dyDescent="0.45">
      <c r="A1191" s="41" t="s">
        <v>4579</v>
      </c>
      <c r="B1191" s="45" t="s">
        <v>4620</v>
      </c>
      <c r="C1191" s="45" t="s">
        <v>4621</v>
      </c>
      <c r="D1191" s="45"/>
      <c r="E1191" s="41" t="s">
        <v>2376</v>
      </c>
      <c r="F1191" s="41" t="s">
        <v>7</v>
      </c>
      <c r="G1191" s="41">
        <v>273</v>
      </c>
      <c r="I1191" s="65" t="s">
        <v>2075</v>
      </c>
      <c r="J1191" s="41">
        <v>252</v>
      </c>
      <c r="K1191" s="41">
        <v>348.8</v>
      </c>
    </row>
    <row r="1192" spans="1:11" x14ac:dyDescent="0.45">
      <c r="A1192" s="41" t="s">
        <v>4579</v>
      </c>
      <c r="B1192" s="45" t="s">
        <v>2603</v>
      </c>
      <c r="C1192" s="45" t="s">
        <v>4622</v>
      </c>
      <c r="D1192" s="45"/>
      <c r="E1192" s="41" t="s">
        <v>6155</v>
      </c>
      <c r="F1192" s="41" t="s">
        <v>7</v>
      </c>
      <c r="G1192" s="41">
        <v>288</v>
      </c>
      <c r="I1192" s="65" t="s">
        <v>2075</v>
      </c>
      <c r="J1192" s="41">
        <v>234</v>
      </c>
      <c r="K1192" s="41">
        <v>374.40000000000003</v>
      </c>
    </row>
    <row r="1193" spans="1:11" x14ac:dyDescent="0.45">
      <c r="A1193" s="41" t="s">
        <v>4579</v>
      </c>
      <c r="B1193" s="45" t="s">
        <v>1012</v>
      </c>
      <c r="C1193" s="45" t="s">
        <v>4623</v>
      </c>
      <c r="D1193" s="45"/>
      <c r="E1193" s="41" t="s">
        <v>6155</v>
      </c>
      <c r="F1193" s="41" t="s">
        <v>7</v>
      </c>
      <c r="G1193" s="41">
        <v>421</v>
      </c>
      <c r="I1193" s="65" t="s">
        <v>2075</v>
      </c>
      <c r="J1193" s="41">
        <v>389</v>
      </c>
      <c r="K1193" s="41">
        <v>622.40000000000009</v>
      </c>
    </row>
    <row r="1194" spans="1:11" x14ac:dyDescent="0.45">
      <c r="A1194" s="41" t="s">
        <v>4579</v>
      </c>
      <c r="B1194" s="45" t="s">
        <v>4624</v>
      </c>
      <c r="C1194" s="45" t="s">
        <v>4625</v>
      </c>
      <c r="D1194" s="45"/>
      <c r="E1194" s="41" t="s">
        <v>2376</v>
      </c>
      <c r="F1194" s="41" t="s">
        <v>7</v>
      </c>
      <c r="G1194" s="41">
        <v>310</v>
      </c>
      <c r="I1194" s="65" t="s">
        <v>2075</v>
      </c>
      <c r="J1194" s="41">
        <v>223</v>
      </c>
      <c r="K1194" s="41">
        <v>316.8</v>
      </c>
    </row>
    <row r="1195" spans="1:11" x14ac:dyDescent="0.45">
      <c r="A1195" s="41" t="s">
        <v>4579</v>
      </c>
      <c r="B1195" s="45" t="s">
        <v>4626</v>
      </c>
      <c r="C1195" s="45" t="s">
        <v>4627</v>
      </c>
      <c r="D1195" s="45"/>
      <c r="E1195" s="41" t="s">
        <v>6155</v>
      </c>
      <c r="F1195" s="41" t="s">
        <v>7</v>
      </c>
      <c r="G1195" s="41">
        <v>233</v>
      </c>
      <c r="I1195" s="65" t="s">
        <v>2075</v>
      </c>
      <c r="J1195" s="41">
        <v>195</v>
      </c>
      <c r="K1195" s="41">
        <v>312</v>
      </c>
    </row>
    <row r="1196" spans="1:11" x14ac:dyDescent="0.45">
      <c r="A1196" s="41" t="s">
        <v>4579</v>
      </c>
      <c r="B1196" s="45" t="s">
        <v>4628</v>
      </c>
      <c r="C1196" s="45" t="s">
        <v>4629</v>
      </c>
      <c r="D1196" s="45"/>
      <c r="E1196" s="41" t="s">
        <v>2376</v>
      </c>
      <c r="F1196" s="41" t="s">
        <v>7</v>
      </c>
      <c r="G1196" s="41">
        <v>414</v>
      </c>
      <c r="I1196" s="65" t="s">
        <v>2075</v>
      </c>
      <c r="J1196" s="41">
        <v>327</v>
      </c>
      <c r="K1196" s="41">
        <v>492.8</v>
      </c>
    </row>
    <row r="1197" spans="1:11" x14ac:dyDescent="0.45">
      <c r="A1197" s="41" t="s">
        <v>4579</v>
      </c>
      <c r="B1197" s="45" t="s">
        <v>4630</v>
      </c>
      <c r="C1197" s="45" t="s">
        <v>4631</v>
      </c>
      <c r="D1197" s="45"/>
      <c r="E1197" s="41" t="s">
        <v>2376</v>
      </c>
      <c r="F1197" s="41" t="s">
        <v>7</v>
      </c>
      <c r="G1197" s="41">
        <v>293</v>
      </c>
      <c r="I1197" s="65" t="s">
        <v>2075</v>
      </c>
      <c r="J1197" s="41">
        <v>256</v>
      </c>
      <c r="K1197" s="41">
        <v>396.8</v>
      </c>
    </row>
    <row r="1198" spans="1:11" x14ac:dyDescent="0.45">
      <c r="A1198" s="41" t="s">
        <v>4579</v>
      </c>
      <c r="B1198" s="45" t="s">
        <v>4632</v>
      </c>
      <c r="C1198" s="45" t="s">
        <v>4633</v>
      </c>
      <c r="D1198" s="45"/>
      <c r="E1198" s="41" t="s">
        <v>2376</v>
      </c>
      <c r="F1198" s="41" t="s">
        <v>7</v>
      </c>
      <c r="G1198" s="41">
        <v>505</v>
      </c>
      <c r="I1198" s="65" t="s">
        <v>2075</v>
      </c>
      <c r="J1198" s="41">
        <v>450</v>
      </c>
      <c r="K1198" s="41">
        <v>616</v>
      </c>
    </row>
    <row r="1199" spans="1:11" x14ac:dyDescent="0.45">
      <c r="A1199" s="41" t="s">
        <v>4579</v>
      </c>
      <c r="B1199" s="45" t="s">
        <v>4634</v>
      </c>
      <c r="C1199" s="45" t="s">
        <v>4635</v>
      </c>
      <c r="D1199" s="45"/>
      <c r="E1199" s="41" t="s">
        <v>6155</v>
      </c>
      <c r="F1199" s="41" t="s">
        <v>7</v>
      </c>
      <c r="G1199" s="41">
        <v>236</v>
      </c>
      <c r="I1199" s="65" t="s">
        <v>2075</v>
      </c>
      <c r="J1199" s="41">
        <v>209</v>
      </c>
      <c r="K1199" s="41">
        <v>334.40000000000003</v>
      </c>
    </row>
    <row r="1200" spans="1:11" x14ac:dyDescent="0.45">
      <c r="A1200" s="41" t="s">
        <v>4579</v>
      </c>
      <c r="B1200" s="45" t="s">
        <v>4636</v>
      </c>
      <c r="C1200" s="45" t="s">
        <v>4637</v>
      </c>
      <c r="D1200" s="45"/>
      <c r="E1200" s="41" t="s">
        <v>6155</v>
      </c>
      <c r="F1200" s="41" t="s">
        <v>7</v>
      </c>
      <c r="G1200" s="41">
        <v>273</v>
      </c>
      <c r="I1200" s="65" t="s">
        <v>2075</v>
      </c>
      <c r="J1200" s="41">
        <v>216</v>
      </c>
      <c r="K1200" s="41">
        <v>345.6</v>
      </c>
    </row>
    <row r="1201" spans="1:11" x14ac:dyDescent="0.45">
      <c r="A1201" s="41" t="s">
        <v>4579</v>
      </c>
      <c r="B1201" s="45" t="s">
        <v>4638</v>
      </c>
      <c r="C1201" s="45" t="s">
        <v>4639</v>
      </c>
      <c r="D1201" s="45"/>
      <c r="E1201" s="41" t="s">
        <v>2376</v>
      </c>
      <c r="F1201" s="41" t="s">
        <v>7</v>
      </c>
      <c r="G1201" s="41">
        <v>239</v>
      </c>
      <c r="I1201" s="65" t="s">
        <v>2075</v>
      </c>
      <c r="J1201" s="41">
        <v>181</v>
      </c>
      <c r="K1201" s="41">
        <v>246.4</v>
      </c>
    </row>
    <row r="1202" spans="1:11" x14ac:dyDescent="0.45">
      <c r="A1202" s="41" t="s">
        <v>4579</v>
      </c>
      <c r="B1202" s="45" t="s">
        <v>3567</v>
      </c>
      <c r="C1202" s="45" t="s">
        <v>4640</v>
      </c>
      <c r="D1202" s="45"/>
      <c r="E1202" s="41" t="s">
        <v>2376</v>
      </c>
      <c r="F1202" s="41" t="s">
        <v>7</v>
      </c>
      <c r="G1202" s="41">
        <v>412</v>
      </c>
      <c r="I1202" s="65" t="s">
        <v>2075</v>
      </c>
      <c r="J1202" s="41">
        <v>358</v>
      </c>
      <c r="K1202" s="41">
        <v>502.40000000000003</v>
      </c>
    </row>
    <row r="1203" spans="1:11" x14ac:dyDescent="0.45">
      <c r="A1203" s="41" t="s">
        <v>4579</v>
      </c>
      <c r="B1203" s="45" t="s">
        <v>4641</v>
      </c>
      <c r="C1203" s="45" t="s">
        <v>4642</v>
      </c>
      <c r="D1203" s="45"/>
      <c r="E1203" s="41" t="s">
        <v>6155</v>
      </c>
      <c r="F1203" s="41" t="s">
        <v>7</v>
      </c>
      <c r="G1203" s="41">
        <v>424</v>
      </c>
      <c r="I1203" s="65" t="s">
        <v>2075</v>
      </c>
      <c r="J1203" s="41">
        <v>380</v>
      </c>
      <c r="K1203" s="41">
        <v>608</v>
      </c>
    </row>
    <row r="1204" spans="1:11" x14ac:dyDescent="0.45">
      <c r="A1204" s="41" t="s">
        <v>4579</v>
      </c>
      <c r="B1204" s="45" t="s">
        <v>4643</v>
      </c>
      <c r="C1204" s="45" t="s">
        <v>4644</v>
      </c>
      <c r="D1204" s="45"/>
      <c r="E1204" s="41" t="s">
        <v>2376</v>
      </c>
      <c r="F1204" s="41" t="s">
        <v>7</v>
      </c>
      <c r="G1204" s="41">
        <v>645</v>
      </c>
      <c r="I1204" s="65" t="s">
        <v>2075</v>
      </c>
      <c r="J1204" s="41">
        <v>560</v>
      </c>
      <c r="K1204" s="41">
        <v>806.40000000000009</v>
      </c>
    </row>
    <row r="1205" spans="1:11" x14ac:dyDescent="0.45">
      <c r="A1205" s="41" t="s">
        <v>4579</v>
      </c>
      <c r="B1205" s="45" t="s">
        <v>4645</v>
      </c>
      <c r="C1205" s="45" t="s">
        <v>4646</v>
      </c>
      <c r="D1205" s="45"/>
      <c r="E1205" s="41" t="s">
        <v>2387</v>
      </c>
      <c r="F1205" s="41" t="s">
        <v>7</v>
      </c>
      <c r="G1205" s="41">
        <v>625</v>
      </c>
      <c r="I1205" s="65" t="s">
        <v>2228</v>
      </c>
      <c r="J1205" s="41">
        <v>405</v>
      </c>
      <c r="K1205" s="41">
        <v>640</v>
      </c>
    </row>
    <row r="1206" spans="1:11" x14ac:dyDescent="0.45">
      <c r="A1206" s="41" t="s">
        <v>4579</v>
      </c>
      <c r="B1206" s="45" t="s">
        <v>4647</v>
      </c>
      <c r="C1206" s="45" t="s">
        <v>4648</v>
      </c>
      <c r="D1206" s="45"/>
      <c r="E1206" s="41" t="s">
        <v>2182</v>
      </c>
      <c r="F1206" s="41" t="s">
        <v>7</v>
      </c>
      <c r="G1206" s="41">
        <v>15</v>
      </c>
      <c r="I1206" s="65" t="s">
        <v>2075</v>
      </c>
      <c r="J1206" s="41">
        <v>12</v>
      </c>
      <c r="K1206" s="41">
        <v>19.200000000000003</v>
      </c>
    </row>
    <row r="1207" spans="1:11" x14ac:dyDescent="0.45">
      <c r="A1207" s="41" t="s">
        <v>4579</v>
      </c>
      <c r="B1207" s="45" t="s">
        <v>6185</v>
      </c>
      <c r="C1207" s="45" t="s">
        <v>6186</v>
      </c>
      <c r="D1207" s="45"/>
      <c r="E1207" s="41" t="s">
        <v>2170</v>
      </c>
      <c r="F1207" s="41" t="s">
        <v>7</v>
      </c>
      <c r="G1207" s="41">
        <v>102</v>
      </c>
      <c r="I1207" s="65" t="s">
        <v>2081</v>
      </c>
      <c r="J1207" s="41">
        <v>85</v>
      </c>
      <c r="K1207" s="41">
        <v>136</v>
      </c>
    </row>
    <row r="1208" spans="1:11" x14ac:dyDescent="0.45">
      <c r="A1208" s="41" t="s">
        <v>4579</v>
      </c>
      <c r="B1208" s="45" t="s">
        <v>6187</v>
      </c>
      <c r="C1208" s="45" t="s">
        <v>6188</v>
      </c>
      <c r="D1208" s="45"/>
      <c r="E1208" s="41" t="s">
        <v>2170</v>
      </c>
      <c r="F1208" s="41" t="s">
        <v>7</v>
      </c>
      <c r="G1208" s="41">
        <v>109</v>
      </c>
      <c r="I1208" s="65" t="s">
        <v>2081</v>
      </c>
      <c r="J1208" s="41">
        <v>97</v>
      </c>
      <c r="K1208" s="41">
        <v>155.20000000000002</v>
      </c>
    </row>
    <row r="1209" spans="1:11" x14ac:dyDescent="0.45">
      <c r="A1209" s="41" t="s">
        <v>4579</v>
      </c>
      <c r="B1209" s="45" t="s">
        <v>6189</v>
      </c>
      <c r="C1209" s="45" t="s">
        <v>6190</v>
      </c>
      <c r="D1209" s="45"/>
      <c r="E1209" s="41" t="s">
        <v>2144</v>
      </c>
      <c r="F1209" s="41" t="s">
        <v>7</v>
      </c>
      <c r="G1209" s="41">
        <v>362</v>
      </c>
      <c r="I1209" s="65" t="s">
        <v>2081</v>
      </c>
      <c r="J1209" s="41">
        <v>340</v>
      </c>
      <c r="K1209" s="41">
        <v>544</v>
      </c>
    </row>
    <row r="1210" spans="1:11" x14ac:dyDescent="0.45">
      <c r="A1210" s="41" t="s">
        <v>4579</v>
      </c>
      <c r="B1210" s="45" t="s">
        <v>6191</v>
      </c>
      <c r="C1210" s="45" t="s">
        <v>6192</v>
      </c>
      <c r="D1210" s="45"/>
      <c r="E1210" s="41" t="s">
        <v>2144</v>
      </c>
      <c r="F1210" s="41" t="s">
        <v>7</v>
      </c>
      <c r="G1210" s="41">
        <v>16</v>
      </c>
      <c r="I1210" s="65" t="s">
        <v>2081</v>
      </c>
      <c r="J1210" s="41">
        <v>14</v>
      </c>
      <c r="K1210" s="41">
        <v>22.400000000000002</v>
      </c>
    </row>
    <row r="1211" spans="1:11" x14ac:dyDescent="0.45">
      <c r="A1211" s="41" t="s">
        <v>4579</v>
      </c>
      <c r="B1211" s="45" t="s">
        <v>4649</v>
      </c>
      <c r="C1211" s="45" t="s">
        <v>4650</v>
      </c>
      <c r="D1211" s="45"/>
      <c r="E1211" s="41" t="s">
        <v>2387</v>
      </c>
      <c r="F1211" s="41" t="s">
        <v>7</v>
      </c>
      <c r="G1211" s="41">
        <v>754</v>
      </c>
      <c r="I1211" s="65" t="s">
        <v>2228</v>
      </c>
      <c r="J1211" s="41">
        <v>571</v>
      </c>
      <c r="K1211" s="41">
        <v>913.6</v>
      </c>
    </row>
    <row r="1212" spans="1:11" x14ac:dyDescent="0.45">
      <c r="A1212" s="41" t="s">
        <v>4579</v>
      </c>
      <c r="B1212" s="45" t="s">
        <v>4651</v>
      </c>
      <c r="C1212" s="45" t="s">
        <v>4652</v>
      </c>
      <c r="D1212" s="45"/>
      <c r="E1212" s="41" t="s">
        <v>2144</v>
      </c>
      <c r="F1212" s="41" t="s">
        <v>7</v>
      </c>
      <c r="G1212" s="41">
        <v>635</v>
      </c>
      <c r="I1212" s="65" t="s">
        <v>2081</v>
      </c>
      <c r="J1212" s="41">
        <v>556</v>
      </c>
      <c r="K1212" s="41">
        <v>889.6</v>
      </c>
    </row>
    <row r="1213" spans="1:11" x14ac:dyDescent="0.45">
      <c r="A1213" s="41" t="s">
        <v>4579</v>
      </c>
      <c r="B1213" s="45" t="s">
        <v>4653</v>
      </c>
      <c r="C1213" s="45" t="s">
        <v>4654</v>
      </c>
      <c r="D1213" s="45"/>
      <c r="E1213" s="41" t="s">
        <v>2144</v>
      </c>
      <c r="F1213" s="41" t="s">
        <v>7</v>
      </c>
      <c r="G1213" s="41">
        <v>469</v>
      </c>
      <c r="I1213" s="65" t="s">
        <v>2081</v>
      </c>
      <c r="J1213" s="41">
        <v>422</v>
      </c>
      <c r="K1213" s="41">
        <v>675.2</v>
      </c>
    </row>
    <row r="1214" spans="1:11" x14ac:dyDescent="0.45">
      <c r="A1214" s="41" t="s">
        <v>4579</v>
      </c>
      <c r="B1214" s="45" t="s">
        <v>4655</v>
      </c>
      <c r="C1214" s="45" t="s">
        <v>4656</v>
      </c>
      <c r="D1214" s="45"/>
      <c r="E1214" s="41" t="s">
        <v>2107</v>
      </c>
      <c r="F1214" s="41" t="s">
        <v>7</v>
      </c>
      <c r="G1214" s="41">
        <v>491</v>
      </c>
      <c r="I1214" s="65" t="s">
        <v>2081</v>
      </c>
      <c r="J1214" s="41">
        <v>415</v>
      </c>
      <c r="K1214" s="41">
        <v>664</v>
      </c>
    </row>
    <row r="1215" spans="1:11" x14ac:dyDescent="0.45">
      <c r="A1215" s="41" t="s">
        <v>4579</v>
      </c>
      <c r="B1215" s="45" t="s">
        <v>4657</v>
      </c>
      <c r="C1215" s="45" t="s">
        <v>4658</v>
      </c>
      <c r="D1215" s="45"/>
      <c r="E1215" s="41" t="s">
        <v>2144</v>
      </c>
      <c r="F1215" s="41" t="s">
        <v>7</v>
      </c>
      <c r="G1215" s="41">
        <v>53</v>
      </c>
      <c r="I1215" s="65" t="s">
        <v>2081</v>
      </c>
      <c r="J1215" s="41">
        <v>53</v>
      </c>
      <c r="K1215" s="41">
        <v>84.800000000000011</v>
      </c>
    </row>
    <row r="1216" spans="1:11" x14ac:dyDescent="0.45">
      <c r="A1216" s="41" t="s">
        <v>4579</v>
      </c>
      <c r="B1216" s="45" t="s">
        <v>4659</v>
      </c>
      <c r="C1216" s="45" t="s">
        <v>4660</v>
      </c>
      <c r="D1216" s="45"/>
      <c r="E1216" s="41" t="s">
        <v>2144</v>
      </c>
      <c r="F1216" s="41" t="s">
        <v>7</v>
      </c>
      <c r="G1216" s="41">
        <v>283</v>
      </c>
      <c r="I1216" s="65" t="s">
        <v>2081</v>
      </c>
      <c r="J1216" s="41">
        <v>227</v>
      </c>
      <c r="K1216" s="41">
        <v>363.20000000000005</v>
      </c>
    </row>
    <row r="1217" spans="1:11" x14ac:dyDescent="0.45">
      <c r="A1217" s="41" t="s">
        <v>4579</v>
      </c>
      <c r="B1217" s="45" t="s">
        <v>4661</v>
      </c>
      <c r="C1217" s="45" t="s">
        <v>4662</v>
      </c>
      <c r="D1217" s="45"/>
      <c r="E1217" s="41" t="s">
        <v>2144</v>
      </c>
      <c r="F1217" s="41" t="s">
        <v>7</v>
      </c>
      <c r="G1217" s="41">
        <v>248</v>
      </c>
      <c r="I1217" s="65" t="s">
        <v>2081</v>
      </c>
      <c r="J1217" s="41">
        <v>233</v>
      </c>
      <c r="K1217" s="41">
        <v>372.8</v>
      </c>
    </row>
    <row r="1218" spans="1:11" x14ac:dyDescent="0.45">
      <c r="A1218" s="41" t="s">
        <v>4579</v>
      </c>
      <c r="B1218" s="45" t="s">
        <v>4663</v>
      </c>
      <c r="C1218" s="45" t="s">
        <v>4664</v>
      </c>
      <c r="D1218" s="45"/>
      <c r="E1218" s="41" t="s">
        <v>2144</v>
      </c>
      <c r="F1218" s="41" t="s">
        <v>7</v>
      </c>
      <c r="G1218" s="41">
        <v>21</v>
      </c>
      <c r="I1218" s="65" t="s">
        <v>2081</v>
      </c>
      <c r="J1218" s="41">
        <v>21</v>
      </c>
      <c r="K1218" s="41">
        <v>33.6</v>
      </c>
    </row>
    <row r="1219" spans="1:11" x14ac:dyDescent="0.45">
      <c r="A1219" s="41" t="s">
        <v>4579</v>
      </c>
      <c r="B1219" s="45" t="s">
        <v>4665</v>
      </c>
      <c r="C1219" s="45" t="s">
        <v>4666</v>
      </c>
      <c r="D1219" s="45"/>
      <c r="E1219" s="41" t="s">
        <v>2654</v>
      </c>
      <c r="F1219" s="41" t="s">
        <v>7</v>
      </c>
      <c r="G1219" s="41">
        <v>91</v>
      </c>
      <c r="I1219" s="65" t="s">
        <v>2081</v>
      </c>
      <c r="J1219" s="41">
        <v>87</v>
      </c>
      <c r="K1219" s="41">
        <v>139.20000000000002</v>
      </c>
    </row>
    <row r="1220" spans="1:11" x14ac:dyDescent="0.45">
      <c r="A1220" s="41" t="s">
        <v>4579</v>
      </c>
      <c r="B1220" s="45" t="s">
        <v>4667</v>
      </c>
      <c r="C1220" s="45" t="s">
        <v>4668</v>
      </c>
      <c r="D1220" s="45"/>
      <c r="E1220" s="41" t="s">
        <v>2144</v>
      </c>
      <c r="F1220" s="41" t="s">
        <v>7</v>
      </c>
      <c r="G1220" s="41">
        <v>231</v>
      </c>
      <c r="I1220" s="65" t="s">
        <v>2081</v>
      </c>
      <c r="J1220" s="41">
        <v>214</v>
      </c>
      <c r="K1220" s="41">
        <v>342.40000000000003</v>
      </c>
    </row>
    <row r="1221" spans="1:11" x14ac:dyDescent="0.45">
      <c r="A1221" s="41" t="s">
        <v>4579</v>
      </c>
      <c r="B1221" s="45" t="s">
        <v>4669</v>
      </c>
      <c r="C1221" s="45" t="s">
        <v>4670</v>
      </c>
      <c r="D1221" s="45"/>
      <c r="E1221" s="41" t="s">
        <v>2144</v>
      </c>
      <c r="F1221" s="41" t="s">
        <v>7</v>
      </c>
      <c r="G1221" s="41">
        <v>319</v>
      </c>
      <c r="I1221" s="65" t="s">
        <v>2081</v>
      </c>
      <c r="J1221" s="41">
        <v>240</v>
      </c>
      <c r="K1221" s="41">
        <v>384</v>
      </c>
    </row>
    <row r="1222" spans="1:11" x14ac:dyDescent="0.45">
      <c r="A1222" s="41" t="s">
        <v>4579</v>
      </c>
      <c r="B1222" s="45" t="s">
        <v>4671</v>
      </c>
      <c r="C1222" s="45" t="s">
        <v>4672</v>
      </c>
      <c r="D1222" s="45"/>
      <c r="E1222" s="41" t="s">
        <v>2387</v>
      </c>
      <c r="F1222" s="41" t="s">
        <v>7</v>
      </c>
      <c r="G1222" s="41">
        <v>328</v>
      </c>
      <c r="I1222" s="65" t="s">
        <v>2228</v>
      </c>
      <c r="J1222" s="41">
        <v>281</v>
      </c>
      <c r="K1222" s="41">
        <v>449.6</v>
      </c>
    </row>
    <row r="1223" spans="1:11" x14ac:dyDescent="0.45">
      <c r="A1223" s="41" t="s">
        <v>4579</v>
      </c>
      <c r="B1223" s="45" t="s">
        <v>4673</v>
      </c>
      <c r="C1223" s="45" t="s">
        <v>4674</v>
      </c>
      <c r="D1223" s="45"/>
      <c r="E1223" s="41" t="s">
        <v>2144</v>
      </c>
      <c r="F1223" s="41" t="s">
        <v>7</v>
      </c>
      <c r="G1223" s="41">
        <v>296</v>
      </c>
      <c r="I1223" s="65" t="s">
        <v>2081</v>
      </c>
      <c r="J1223" s="41">
        <v>252</v>
      </c>
      <c r="K1223" s="41">
        <v>403.20000000000005</v>
      </c>
    </row>
    <row r="1224" spans="1:11" x14ac:dyDescent="0.45">
      <c r="A1224" s="41" t="s">
        <v>4579</v>
      </c>
      <c r="B1224" s="45" t="s">
        <v>4675</v>
      </c>
      <c r="C1224" s="45" t="s">
        <v>4676</v>
      </c>
      <c r="D1224" s="45"/>
      <c r="E1224" s="41" t="s">
        <v>2144</v>
      </c>
      <c r="F1224" s="41" t="s">
        <v>7</v>
      </c>
      <c r="G1224" s="41">
        <v>274</v>
      </c>
      <c r="I1224" s="65" t="s">
        <v>2081</v>
      </c>
      <c r="J1224" s="41">
        <v>222</v>
      </c>
      <c r="K1224" s="41">
        <v>355.20000000000005</v>
      </c>
    </row>
    <row r="1225" spans="1:11" x14ac:dyDescent="0.45">
      <c r="A1225" s="41" t="s">
        <v>4579</v>
      </c>
      <c r="B1225" s="45" t="s">
        <v>4677</v>
      </c>
      <c r="C1225" s="45" t="s">
        <v>4678</v>
      </c>
      <c r="D1225" s="45"/>
      <c r="E1225" s="41" t="s">
        <v>2084</v>
      </c>
      <c r="F1225" s="41" t="s">
        <v>7</v>
      </c>
      <c r="G1225" s="41">
        <v>2039</v>
      </c>
      <c r="I1225" s="65" t="s">
        <v>2085</v>
      </c>
      <c r="J1225" s="41">
        <v>1497</v>
      </c>
      <c r="K1225" s="41">
        <v>2395.2000000000003</v>
      </c>
    </row>
    <row r="1226" spans="1:11" x14ac:dyDescent="0.45">
      <c r="A1226" s="41" t="s">
        <v>4579</v>
      </c>
      <c r="B1226" s="45" t="s">
        <v>4679</v>
      </c>
      <c r="C1226" s="45" t="s">
        <v>4680</v>
      </c>
      <c r="D1226" s="45"/>
      <c r="E1226" s="41" t="s">
        <v>2084</v>
      </c>
      <c r="F1226" s="41" t="s">
        <v>7</v>
      </c>
      <c r="G1226" s="41">
        <v>1239</v>
      </c>
      <c r="I1226" s="65" t="s">
        <v>2085</v>
      </c>
      <c r="J1226" s="41">
        <v>1053</v>
      </c>
      <c r="K1226" s="41">
        <v>1684.8000000000002</v>
      </c>
    </row>
    <row r="1227" spans="1:11" x14ac:dyDescent="0.45">
      <c r="A1227" s="41" t="s">
        <v>4579</v>
      </c>
      <c r="B1227" s="45" t="s">
        <v>4681</v>
      </c>
      <c r="C1227" s="45" t="s">
        <v>4682</v>
      </c>
      <c r="D1227" s="45"/>
      <c r="E1227" s="41" t="s">
        <v>2084</v>
      </c>
      <c r="F1227" s="41" t="s">
        <v>7</v>
      </c>
      <c r="G1227" s="41">
        <v>1167</v>
      </c>
      <c r="I1227" s="65" t="s">
        <v>2085</v>
      </c>
      <c r="J1227" s="41">
        <v>979</v>
      </c>
      <c r="K1227" s="41">
        <v>1555.2</v>
      </c>
    </row>
    <row r="1228" spans="1:11" x14ac:dyDescent="0.45">
      <c r="A1228" s="41" t="s">
        <v>4579</v>
      </c>
      <c r="B1228" s="45" t="s">
        <v>4683</v>
      </c>
      <c r="C1228" s="45" t="s">
        <v>4684</v>
      </c>
      <c r="D1228" s="45"/>
      <c r="E1228" s="41" t="s">
        <v>2084</v>
      </c>
      <c r="F1228" s="41" t="s">
        <v>7</v>
      </c>
      <c r="G1228" s="41">
        <v>84</v>
      </c>
      <c r="I1228" s="65" t="s">
        <v>2085</v>
      </c>
      <c r="J1228" s="41">
        <v>81</v>
      </c>
      <c r="K1228" s="41">
        <v>129.6</v>
      </c>
    </row>
    <row r="1229" spans="1:11" x14ac:dyDescent="0.45">
      <c r="A1229" s="41" t="s">
        <v>4579</v>
      </c>
      <c r="B1229" s="45" t="s">
        <v>4685</v>
      </c>
      <c r="C1229" s="45" t="s">
        <v>4686</v>
      </c>
      <c r="D1229" s="45"/>
      <c r="E1229" s="41" t="s">
        <v>6204</v>
      </c>
      <c r="F1229" s="41" t="s">
        <v>7</v>
      </c>
      <c r="G1229" s="41">
        <v>5</v>
      </c>
      <c r="I1229" s="65" t="s">
        <v>2085</v>
      </c>
      <c r="J1229" s="41">
        <v>2</v>
      </c>
      <c r="K1229" s="41">
        <v>3.2</v>
      </c>
    </row>
    <row r="1230" spans="1:11" x14ac:dyDescent="0.45">
      <c r="A1230" s="41" t="s">
        <v>4579</v>
      </c>
      <c r="B1230" s="45" t="s">
        <v>4687</v>
      </c>
      <c r="C1230" s="45" t="s">
        <v>4688</v>
      </c>
      <c r="D1230" s="45"/>
      <c r="E1230" s="41" t="s">
        <v>2084</v>
      </c>
      <c r="F1230" s="41" t="s">
        <v>7</v>
      </c>
      <c r="G1230" s="41">
        <v>247</v>
      </c>
      <c r="I1230" s="65" t="s">
        <v>2085</v>
      </c>
      <c r="J1230" s="41">
        <v>224</v>
      </c>
      <c r="K1230" s="41">
        <v>358.40000000000003</v>
      </c>
    </row>
    <row r="1231" spans="1:11" x14ac:dyDescent="0.45">
      <c r="A1231" s="41" t="s">
        <v>4579</v>
      </c>
      <c r="B1231" s="45" t="s">
        <v>4689</v>
      </c>
      <c r="C1231" s="45" t="s">
        <v>4690</v>
      </c>
      <c r="D1231" s="45"/>
      <c r="E1231" s="41" t="s">
        <v>2084</v>
      </c>
      <c r="F1231" s="41" t="s">
        <v>7</v>
      </c>
      <c r="G1231" s="41">
        <v>37</v>
      </c>
      <c r="I1231" s="65" t="s">
        <v>2085</v>
      </c>
      <c r="J1231" s="41">
        <v>35</v>
      </c>
      <c r="K1231" s="41">
        <v>56</v>
      </c>
    </row>
    <row r="1232" spans="1:11" x14ac:dyDescent="0.45">
      <c r="A1232" s="41" t="s">
        <v>4579</v>
      </c>
      <c r="B1232" s="45" t="s">
        <v>4691</v>
      </c>
      <c r="C1232" s="45" t="s">
        <v>4692</v>
      </c>
      <c r="D1232" s="45"/>
      <c r="E1232" s="41" t="s">
        <v>2084</v>
      </c>
      <c r="F1232" s="41" t="s">
        <v>7</v>
      </c>
      <c r="G1232" s="41">
        <v>28</v>
      </c>
      <c r="I1232" s="65" t="s">
        <v>2085</v>
      </c>
      <c r="J1232" s="41">
        <v>20</v>
      </c>
      <c r="K1232" s="41">
        <v>32</v>
      </c>
    </row>
    <row r="1233" spans="1:11" x14ac:dyDescent="0.45">
      <c r="A1233" s="41" t="s">
        <v>4579</v>
      </c>
      <c r="B1233" s="45" t="s">
        <v>4693</v>
      </c>
      <c r="C1233" s="45" t="s">
        <v>4694</v>
      </c>
      <c r="D1233" s="45"/>
      <c r="E1233" s="41" t="s">
        <v>2084</v>
      </c>
      <c r="F1233" s="41" t="s">
        <v>7</v>
      </c>
      <c r="G1233" s="41">
        <v>1382</v>
      </c>
      <c r="I1233" s="65" t="s">
        <v>2085</v>
      </c>
      <c r="J1233" s="41">
        <v>1038</v>
      </c>
      <c r="K1233" s="41">
        <v>1660.8000000000002</v>
      </c>
    </row>
    <row r="1234" spans="1:11" x14ac:dyDescent="0.45">
      <c r="A1234" s="65" t="s">
        <v>4579</v>
      </c>
      <c r="B1234" s="45" t="s">
        <v>6222</v>
      </c>
      <c r="C1234" s="45" t="s">
        <v>6223</v>
      </c>
      <c r="F1234" s="41" t="s">
        <v>7</v>
      </c>
      <c r="G1234" s="41">
        <v>104</v>
      </c>
      <c r="H1234" s="65"/>
      <c r="I1234" s="65" t="s">
        <v>6224</v>
      </c>
      <c r="J1234" s="41">
        <v>72</v>
      </c>
    </row>
    <row r="1235" spans="1:11" x14ac:dyDescent="0.45">
      <c r="A1235" s="41" t="s">
        <v>4579</v>
      </c>
      <c r="B1235" s="45" t="s">
        <v>4695</v>
      </c>
      <c r="C1235" s="45" t="s">
        <v>4696</v>
      </c>
      <c r="D1235" s="45"/>
      <c r="E1235" s="41" t="s">
        <v>6205</v>
      </c>
      <c r="F1235" s="41" t="s">
        <v>13</v>
      </c>
      <c r="G1235" s="41">
        <v>57</v>
      </c>
      <c r="I1235" s="65" t="s">
        <v>2085</v>
      </c>
      <c r="J1235" s="41">
        <v>40</v>
      </c>
      <c r="K1235" s="41">
        <v>64</v>
      </c>
    </row>
    <row r="1236" spans="1:11" x14ac:dyDescent="0.45">
      <c r="A1236" s="41" t="s">
        <v>4697</v>
      </c>
      <c r="B1236" s="45" t="s">
        <v>4698</v>
      </c>
      <c r="C1236" s="45" t="s">
        <v>4699</v>
      </c>
      <c r="D1236" s="45"/>
      <c r="E1236" s="41" t="s">
        <v>2089</v>
      </c>
      <c r="F1236" s="41" t="s">
        <v>13</v>
      </c>
      <c r="G1236" s="41">
        <v>254</v>
      </c>
      <c r="I1236" s="65" t="s">
        <v>2075</v>
      </c>
      <c r="J1236" s="41">
        <v>45</v>
      </c>
      <c r="K1236" s="41">
        <v>60.800000000000004</v>
      </c>
    </row>
    <row r="1237" spans="1:11" x14ac:dyDescent="0.45">
      <c r="A1237" s="41" t="s">
        <v>4697</v>
      </c>
      <c r="B1237" s="45" t="s">
        <v>4700</v>
      </c>
      <c r="C1237" s="45" t="s">
        <v>4701</v>
      </c>
      <c r="D1237" s="45"/>
      <c r="E1237" s="41" t="s">
        <v>2089</v>
      </c>
      <c r="F1237" s="41" t="s">
        <v>9</v>
      </c>
      <c r="G1237" s="41">
        <v>364</v>
      </c>
      <c r="I1237" s="65" t="s">
        <v>2075</v>
      </c>
      <c r="J1237" s="41">
        <v>71</v>
      </c>
      <c r="K1237" s="41">
        <v>105.60000000000001</v>
      </c>
    </row>
    <row r="1238" spans="1:11" x14ac:dyDescent="0.45">
      <c r="A1238" s="41" t="s">
        <v>4697</v>
      </c>
      <c r="B1238" s="45" t="s">
        <v>4519</v>
      </c>
      <c r="C1238" s="45" t="s">
        <v>4702</v>
      </c>
      <c r="D1238" s="45"/>
      <c r="E1238" s="41" t="s">
        <v>2089</v>
      </c>
      <c r="F1238" s="41" t="s">
        <v>9</v>
      </c>
      <c r="G1238" s="41">
        <v>328</v>
      </c>
      <c r="I1238" s="65" t="s">
        <v>2075</v>
      </c>
      <c r="J1238" s="41">
        <v>73</v>
      </c>
      <c r="K1238" s="41">
        <v>108.80000000000001</v>
      </c>
    </row>
    <row r="1239" spans="1:11" x14ac:dyDescent="0.45">
      <c r="A1239" s="41" t="s">
        <v>4697</v>
      </c>
      <c r="B1239" s="45" t="s">
        <v>4703</v>
      </c>
      <c r="C1239" s="45" t="s">
        <v>4704</v>
      </c>
      <c r="D1239" s="45"/>
      <c r="E1239" s="41" t="s">
        <v>2080</v>
      </c>
      <c r="F1239" s="41" t="s">
        <v>9</v>
      </c>
      <c r="G1239" s="41">
        <v>700</v>
      </c>
      <c r="I1239" s="65" t="s">
        <v>2081</v>
      </c>
      <c r="J1239" s="41">
        <v>146</v>
      </c>
      <c r="K1239" s="41">
        <v>233.60000000000002</v>
      </c>
    </row>
    <row r="1240" spans="1:11" x14ac:dyDescent="0.45">
      <c r="A1240" s="41" t="s">
        <v>4697</v>
      </c>
      <c r="B1240" s="45" t="s">
        <v>4705</v>
      </c>
      <c r="C1240" s="45" t="s">
        <v>4706</v>
      </c>
      <c r="D1240" s="45"/>
      <c r="E1240" s="41" t="s">
        <v>2084</v>
      </c>
      <c r="F1240" s="41" t="s">
        <v>13</v>
      </c>
      <c r="G1240" s="41">
        <v>611</v>
      </c>
      <c r="I1240" s="65" t="s">
        <v>2085</v>
      </c>
      <c r="J1240" s="41">
        <v>110</v>
      </c>
      <c r="K1240" s="41">
        <v>176</v>
      </c>
    </row>
    <row r="1241" spans="1:11" x14ac:dyDescent="0.45">
      <c r="A1241" s="41" t="s">
        <v>4707</v>
      </c>
      <c r="B1241" s="45" t="s">
        <v>4708</v>
      </c>
      <c r="C1241" s="45" t="s">
        <v>4709</v>
      </c>
      <c r="D1241" s="45"/>
      <c r="E1241" s="41" t="s">
        <v>6155</v>
      </c>
      <c r="F1241" s="41" t="s">
        <v>13</v>
      </c>
      <c r="G1241" s="41">
        <v>245</v>
      </c>
      <c r="I1241" s="65" t="s">
        <v>2075</v>
      </c>
      <c r="J1241" s="41">
        <v>102</v>
      </c>
      <c r="K1241" s="41">
        <v>163.20000000000002</v>
      </c>
    </row>
    <row r="1242" spans="1:11" x14ac:dyDescent="0.45">
      <c r="A1242" s="41" t="s">
        <v>4707</v>
      </c>
      <c r="B1242" s="45" t="s">
        <v>4710</v>
      </c>
      <c r="C1242" s="45" t="s">
        <v>4711</v>
      </c>
      <c r="D1242" s="45"/>
      <c r="E1242" s="41" t="s">
        <v>2070</v>
      </c>
      <c r="F1242" s="41" t="s">
        <v>13</v>
      </c>
      <c r="G1242" s="41">
        <v>71</v>
      </c>
      <c r="I1242" s="65" t="s">
        <v>2071</v>
      </c>
      <c r="J1242" s="41">
        <v>28</v>
      </c>
      <c r="K1242" s="41">
        <v>0</v>
      </c>
    </row>
    <row r="1243" spans="1:11" x14ac:dyDescent="0.45">
      <c r="A1243" s="41" t="s">
        <v>4707</v>
      </c>
      <c r="B1243" s="45" t="s">
        <v>4712</v>
      </c>
      <c r="C1243" s="45" t="s">
        <v>4713</v>
      </c>
      <c r="D1243" s="45"/>
      <c r="E1243" s="41" t="s">
        <v>6155</v>
      </c>
      <c r="F1243" s="41" t="s">
        <v>13</v>
      </c>
      <c r="G1243" s="41">
        <v>359</v>
      </c>
      <c r="I1243" s="65" t="s">
        <v>2075</v>
      </c>
      <c r="J1243" s="41">
        <v>137</v>
      </c>
      <c r="K1243" s="41">
        <v>219.20000000000002</v>
      </c>
    </row>
    <row r="1244" spans="1:11" x14ac:dyDescent="0.45">
      <c r="A1244" s="41" t="s">
        <v>4707</v>
      </c>
      <c r="B1244" s="45" t="s">
        <v>2138</v>
      </c>
      <c r="C1244" s="45" t="s">
        <v>4714</v>
      </c>
      <c r="D1244" s="45"/>
      <c r="E1244" s="41" t="s">
        <v>6155</v>
      </c>
      <c r="F1244" s="41" t="s">
        <v>13</v>
      </c>
      <c r="G1244" s="41">
        <v>239</v>
      </c>
      <c r="I1244" s="65" t="s">
        <v>2075</v>
      </c>
      <c r="J1244" s="41">
        <v>63</v>
      </c>
      <c r="K1244" s="41">
        <v>100.80000000000001</v>
      </c>
    </row>
    <row r="1245" spans="1:11" x14ac:dyDescent="0.45">
      <c r="A1245" s="41" t="s">
        <v>4707</v>
      </c>
      <c r="B1245" s="45" t="s">
        <v>4715</v>
      </c>
      <c r="C1245" s="45" t="s">
        <v>4716</v>
      </c>
      <c r="D1245" s="45"/>
      <c r="E1245" s="41" t="s">
        <v>2376</v>
      </c>
      <c r="F1245" s="41" t="s">
        <v>7</v>
      </c>
      <c r="G1245" s="41">
        <v>283</v>
      </c>
      <c r="I1245" s="65" t="s">
        <v>2075</v>
      </c>
      <c r="J1245" s="41">
        <v>175</v>
      </c>
      <c r="K1245" s="41">
        <v>264</v>
      </c>
    </row>
    <row r="1246" spans="1:11" x14ac:dyDescent="0.45">
      <c r="A1246" s="41" t="s">
        <v>4707</v>
      </c>
      <c r="B1246" s="45" t="s">
        <v>4717</v>
      </c>
      <c r="C1246" s="45" t="s">
        <v>4718</v>
      </c>
      <c r="D1246" s="45"/>
      <c r="E1246" s="41" t="s">
        <v>6155</v>
      </c>
      <c r="F1246" s="41" t="s">
        <v>13</v>
      </c>
      <c r="G1246" s="41">
        <v>346</v>
      </c>
      <c r="I1246" s="65" t="s">
        <v>2075</v>
      </c>
      <c r="J1246" s="41">
        <v>127</v>
      </c>
      <c r="K1246" s="41">
        <v>203.20000000000002</v>
      </c>
    </row>
    <row r="1247" spans="1:11" x14ac:dyDescent="0.45">
      <c r="A1247" s="41" t="s">
        <v>4707</v>
      </c>
      <c r="B1247" s="45" t="s">
        <v>4719</v>
      </c>
      <c r="C1247" s="45" t="s">
        <v>4720</v>
      </c>
      <c r="D1247" s="45"/>
      <c r="E1247" s="41" t="s">
        <v>2144</v>
      </c>
      <c r="F1247" s="41" t="s">
        <v>13</v>
      </c>
      <c r="G1247" s="41">
        <v>818</v>
      </c>
      <c r="I1247" s="65" t="s">
        <v>2081</v>
      </c>
      <c r="J1247" s="41">
        <v>322</v>
      </c>
      <c r="K1247" s="41">
        <v>515.20000000000005</v>
      </c>
    </row>
    <row r="1248" spans="1:11" x14ac:dyDescent="0.45">
      <c r="A1248" s="41" t="s">
        <v>4707</v>
      </c>
      <c r="B1248" s="45" t="s">
        <v>4721</v>
      </c>
      <c r="C1248" s="45" t="s">
        <v>4722</v>
      </c>
      <c r="D1248" s="45"/>
      <c r="E1248" s="41" t="s">
        <v>2084</v>
      </c>
      <c r="F1248" s="41" t="s">
        <v>13</v>
      </c>
      <c r="G1248" s="41">
        <v>1028</v>
      </c>
      <c r="I1248" s="65" t="s">
        <v>2085</v>
      </c>
      <c r="J1248" s="41">
        <v>355</v>
      </c>
      <c r="K1248" s="41">
        <v>560</v>
      </c>
    </row>
    <row r="1249" spans="1:11" x14ac:dyDescent="0.45">
      <c r="A1249" s="41" t="s">
        <v>4723</v>
      </c>
      <c r="B1249" s="45" t="s">
        <v>4724</v>
      </c>
      <c r="C1249" s="45" t="s">
        <v>4725</v>
      </c>
      <c r="D1249" s="45"/>
      <c r="E1249" s="41" t="s">
        <v>2124</v>
      </c>
      <c r="F1249" s="41" t="s">
        <v>9</v>
      </c>
      <c r="G1249" s="41">
        <v>800</v>
      </c>
      <c r="I1249" s="65" t="s">
        <v>2075</v>
      </c>
      <c r="J1249" s="41">
        <v>147</v>
      </c>
      <c r="K1249" s="41">
        <v>225.60000000000002</v>
      </c>
    </row>
    <row r="1250" spans="1:11" x14ac:dyDescent="0.45">
      <c r="A1250" s="41" t="s">
        <v>4726</v>
      </c>
      <c r="B1250" s="45" t="s">
        <v>4727</v>
      </c>
      <c r="C1250" s="45" t="s">
        <v>4728</v>
      </c>
      <c r="D1250" s="45"/>
      <c r="E1250" s="41" t="s">
        <v>6155</v>
      </c>
      <c r="F1250" s="41" t="s">
        <v>13</v>
      </c>
      <c r="G1250" s="41">
        <v>338</v>
      </c>
      <c r="I1250" s="65" t="s">
        <v>2075</v>
      </c>
      <c r="J1250" s="41">
        <v>17</v>
      </c>
      <c r="K1250" s="41">
        <v>27.200000000000003</v>
      </c>
    </row>
    <row r="1251" spans="1:11" x14ac:dyDescent="0.45">
      <c r="A1251" s="41" t="s">
        <v>4726</v>
      </c>
      <c r="B1251" s="45" t="s">
        <v>4729</v>
      </c>
      <c r="C1251" s="45" t="s">
        <v>4730</v>
      </c>
      <c r="D1251" s="45"/>
      <c r="E1251" s="41" t="s">
        <v>6155</v>
      </c>
      <c r="F1251" s="41" t="s">
        <v>9</v>
      </c>
      <c r="G1251" s="41">
        <v>425</v>
      </c>
      <c r="I1251" s="65" t="s">
        <v>2075</v>
      </c>
      <c r="J1251" s="41">
        <v>58</v>
      </c>
      <c r="K1251" s="41">
        <v>92.800000000000011</v>
      </c>
    </row>
    <row r="1252" spans="1:11" x14ac:dyDescent="0.45">
      <c r="A1252" s="41" t="s">
        <v>4726</v>
      </c>
      <c r="B1252" s="45" t="s">
        <v>4731</v>
      </c>
      <c r="C1252" s="45" t="s">
        <v>4732</v>
      </c>
      <c r="D1252" s="45"/>
      <c r="E1252" s="41" t="s">
        <v>6155</v>
      </c>
      <c r="F1252" s="41" t="s">
        <v>13</v>
      </c>
      <c r="G1252" s="41">
        <v>303</v>
      </c>
      <c r="I1252" s="65" t="s">
        <v>2075</v>
      </c>
      <c r="J1252" s="41">
        <v>17</v>
      </c>
      <c r="K1252" s="41">
        <v>27.200000000000003</v>
      </c>
    </row>
    <row r="1253" spans="1:11" x14ac:dyDescent="0.45">
      <c r="A1253" s="41" t="s">
        <v>4726</v>
      </c>
      <c r="B1253" s="45" t="s">
        <v>4733</v>
      </c>
      <c r="C1253" s="45" t="s">
        <v>4734</v>
      </c>
      <c r="D1253" s="45"/>
      <c r="E1253" s="41" t="s">
        <v>2376</v>
      </c>
      <c r="F1253" s="41" t="s">
        <v>13</v>
      </c>
      <c r="G1253" s="41">
        <v>563</v>
      </c>
      <c r="I1253" s="65" t="s">
        <v>2075</v>
      </c>
      <c r="J1253" s="41">
        <v>32</v>
      </c>
      <c r="K1253" s="41">
        <v>41.6</v>
      </c>
    </row>
    <row r="1254" spans="1:11" x14ac:dyDescent="0.45">
      <c r="A1254" s="41" t="s">
        <v>4726</v>
      </c>
      <c r="B1254" s="45" t="s">
        <v>4735</v>
      </c>
      <c r="C1254" s="45" t="s">
        <v>4736</v>
      </c>
      <c r="D1254" s="45"/>
      <c r="E1254" s="41" t="s">
        <v>2144</v>
      </c>
      <c r="F1254" s="41" t="s">
        <v>9</v>
      </c>
      <c r="G1254" s="41">
        <v>911</v>
      </c>
      <c r="I1254" s="65" t="s">
        <v>2081</v>
      </c>
      <c r="J1254" s="41">
        <v>44</v>
      </c>
      <c r="K1254" s="41">
        <v>70.400000000000006</v>
      </c>
    </row>
    <row r="1255" spans="1:11" x14ac:dyDescent="0.45">
      <c r="A1255" s="41" t="s">
        <v>4737</v>
      </c>
      <c r="B1255" s="45" t="s">
        <v>4738</v>
      </c>
      <c r="C1255" s="45" t="s">
        <v>4739</v>
      </c>
      <c r="D1255" s="45"/>
      <c r="E1255" s="41" t="s">
        <v>2124</v>
      </c>
      <c r="F1255" s="41" t="s">
        <v>9</v>
      </c>
      <c r="G1255" s="41">
        <v>183</v>
      </c>
      <c r="I1255" s="65" t="s">
        <v>2075</v>
      </c>
      <c r="J1255" s="41">
        <v>74</v>
      </c>
      <c r="K1255" s="41">
        <v>102.4</v>
      </c>
    </row>
    <row r="1256" spans="1:11" x14ac:dyDescent="0.45">
      <c r="A1256" s="41" t="s">
        <v>4740</v>
      </c>
      <c r="B1256" s="45" t="s">
        <v>4741</v>
      </c>
      <c r="C1256" s="45" t="s">
        <v>4742</v>
      </c>
      <c r="D1256" s="45"/>
      <c r="E1256" s="41" t="s">
        <v>2215</v>
      </c>
      <c r="F1256" s="41" t="s">
        <v>9</v>
      </c>
      <c r="G1256" s="41">
        <v>298</v>
      </c>
      <c r="I1256" s="65" t="s">
        <v>2071</v>
      </c>
      <c r="J1256" s="41">
        <v>58</v>
      </c>
      <c r="K1256" s="41">
        <v>81.600000000000009</v>
      </c>
    </row>
    <row r="1257" spans="1:11" x14ac:dyDescent="0.45">
      <c r="A1257" s="41" t="s">
        <v>4740</v>
      </c>
      <c r="B1257" s="45" t="s">
        <v>4743</v>
      </c>
      <c r="C1257" s="45" t="s">
        <v>4744</v>
      </c>
      <c r="D1257" s="45"/>
      <c r="E1257" s="41" t="s">
        <v>2182</v>
      </c>
      <c r="F1257" s="41" t="s">
        <v>13</v>
      </c>
      <c r="G1257" s="41">
        <v>274</v>
      </c>
      <c r="I1257" s="65" t="s">
        <v>2075</v>
      </c>
      <c r="J1257" s="41">
        <v>32</v>
      </c>
      <c r="K1257" s="41">
        <v>51.2</v>
      </c>
    </row>
    <row r="1258" spans="1:11" x14ac:dyDescent="0.45">
      <c r="A1258" s="41" t="s">
        <v>4740</v>
      </c>
      <c r="B1258" s="45" t="s">
        <v>4745</v>
      </c>
      <c r="C1258" s="45" t="s">
        <v>4746</v>
      </c>
      <c r="D1258" s="45"/>
      <c r="E1258" s="41" t="s">
        <v>2144</v>
      </c>
      <c r="F1258" s="41" t="s">
        <v>13</v>
      </c>
      <c r="G1258" s="41">
        <v>322</v>
      </c>
      <c r="I1258" s="65" t="s">
        <v>2081</v>
      </c>
      <c r="J1258" s="41">
        <v>43</v>
      </c>
      <c r="K1258" s="41">
        <v>68.8</v>
      </c>
    </row>
    <row r="1259" spans="1:11" x14ac:dyDescent="0.45">
      <c r="A1259" s="41" t="s">
        <v>4740</v>
      </c>
      <c r="B1259" s="45" t="s">
        <v>4747</v>
      </c>
      <c r="C1259" s="45" t="s">
        <v>4748</v>
      </c>
      <c r="D1259" s="45"/>
      <c r="E1259" s="41" t="s">
        <v>2084</v>
      </c>
      <c r="F1259" s="41" t="s">
        <v>13</v>
      </c>
      <c r="G1259" s="41">
        <v>363</v>
      </c>
      <c r="I1259" s="65" t="s">
        <v>2085</v>
      </c>
      <c r="J1259" s="41">
        <v>55</v>
      </c>
      <c r="K1259" s="41">
        <v>88</v>
      </c>
    </row>
    <row r="1260" spans="1:11" x14ac:dyDescent="0.45">
      <c r="A1260" s="41" t="s">
        <v>4749</v>
      </c>
      <c r="B1260" s="45" t="s">
        <v>4750</v>
      </c>
      <c r="C1260" s="45" t="s">
        <v>4751</v>
      </c>
      <c r="D1260" s="45"/>
      <c r="E1260" s="41" t="s">
        <v>6153</v>
      </c>
      <c r="F1260" s="41" t="s">
        <v>7</v>
      </c>
      <c r="G1260" s="41">
        <v>200</v>
      </c>
      <c r="I1260" s="65" t="s">
        <v>2075</v>
      </c>
      <c r="J1260" s="41">
        <v>63</v>
      </c>
      <c r="K1260" s="41">
        <v>100.80000000000001</v>
      </c>
    </row>
    <row r="1261" spans="1:11" x14ac:dyDescent="0.45">
      <c r="A1261" s="41" t="s">
        <v>4749</v>
      </c>
      <c r="B1261" s="45" t="s">
        <v>826</v>
      </c>
      <c r="C1261" s="45" t="s">
        <v>4752</v>
      </c>
      <c r="D1261" s="45"/>
      <c r="E1261" s="41" t="s">
        <v>6153</v>
      </c>
      <c r="F1261" s="41" t="s">
        <v>7</v>
      </c>
      <c r="G1261" s="41">
        <v>301</v>
      </c>
      <c r="I1261" s="65" t="s">
        <v>2075</v>
      </c>
      <c r="J1261" s="41">
        <v>64</v>
      </c>
      <c r="K1261" s="41">
        <v>102.4</v>
      </c>
    </row>
    <row r="1262" spans="1:11" x14ac:dyDescent="0.45">
      <c r="A1262" s="41" t="s">
        <v>4749</v>
      </c>
      <c r="B1262" s="45" t="s">
        <v>4753</v>
      </c>
      <c r="C1262" s="45" t="s">
        <v>4754</v>
      </c>
      <c r="D1262" s="45"/>
      <c r="E1262" s="41" t="s">
        <v>6153</v>
      </c>
      <c r="F1262" s="41" t="s">
        <v>13</v>
      </c>
      <c r="G1262" s="41">
        <v>220</v>
      </c>
      <c r="I1262" s="65" t="s">
        <v>2075</v>
      </c>
      <c r="J1262" s="41">
        <v>18</v>
      </c>
      <c r="K1262" s="41">
        <v>28.8</v>
      </c>
    </row>
    <row r="1263" spans="1:11" x14ac:dyDescent="0.45">
      <c r="A1263" s="41" t="s">
        <v>4749</v>
      </c>
      <c r="B1263" s="45" t="s">
        <v>4755</v>
      </c>
      <c r="C1263" s="45" t="s">
        <v>4756</v>
      </c>
      <c r="D1263" s="45"/>
      <c r="E1263" s="41" t="s">
        <v>6203</v>
      </c>
      <c r="F1263" s="41" t="s">
        <v>13</v>
      </c>
      <c r="G1263" s="41">
        <v>700</v>
      </c>
      <c r="I1263" s="65" t="s">
        <v>2081</v>
      </c>
      <c r="J1263" s="41">
        <v>130</v>
      </c>
      <c r="K1263" s="41">
        <v>188.8</v>
      </c>
    </row>
    <row r="1264" spans="1:11" x14ac:dyDescent="0.45">
      <c r="A1264" s="41" t="s">
        <v>4749</v>
      </c>
      <c r="B1264" s="45" t="s">
        <v>4757</v>
      </c>
      <c r="C1264" s="45" t="s">
        <v>4758</v>
      </c>
      <c r="D1264" s="45"/>
      <c r="E1264" s="41" t="s">
        <v>2084</v>
      </c>
      <c r="F1264" s="41" t="s">
        <v>9</v>
      </c>
      <c r="G1264" s="41">
        <v>683</v>
      </c>
      <c r="I1264" s="65" t="s">
        <v>2085</v>
      </c>
      <c r="J1264" s="41">
        <v>116</v>
      </c>
      <c r="K1264" s="41">
        <v>185.60000000000002</v>
      </c>
    </row>
    <row r="1265" spans="1:11" x14ac:dyDescent="0.45">
      <c r="A1265" s="41" t="s">
        <v>4759</v>
      </c>
      <c r="B1265" s="45" t="s">
        <v>4760</v>
      </c>
      <c r="C1265" s="45" t="s">
        <v>4761</v>
      </c>
      <c r="D1265" s="45"/>
      <c r="E1265" s="41" t="s">
        <v>2182</v>
      </c>
      <c r="F1265" s="41" t="s">
        <v>9</v>
      </c>
      <c r="G1265" s="41">
        <v>274</v>
      </c>
      <c r="I1265" s="65" t="s">
        <v>2075</v>
      </c>
      <c r="J1265" s="41">
        <v>75</v>
      </c>
      <c r="K1265" s="41">
        <v>120</v>
      </c>
    </row>
    <row r="1266" spans="1:11" x14ac:dyDescent="0.45">
      <c r="A1266" s="41" t="s">
        <v>4759</v>
      </c>
      <c r="B1266" s="45" t="s">
        <v>755</v>
      </c>
      <c r="C1266" s="45" t="s">
        <v>4762</v>
      </c>
      <c r="D1266" s="45"/>
      <c r="E1266" s="41" t="s">
        <v>6152</v>
      </c>
      <c r="F1266" s="41" t="s">
        <v>9</v>
      </c>
      <c r="G1266" s="41">
        <v>255</v>
      </c>
      <c r="I1266" s="65" t="s">
        <v>2071</v>
      </c>
      <c r="J1266" s="41">
        <v>67</v>
      </c>
      <c r="K1266" s="41">
        <v>107.2</v>
      </c>
    </row>
    <row r="1267" spans="1:11" x14ac:dyDescent="0.45">
      <c r="A1267" s="41" t="s">
        <v>4759</v>
      </c>
      <c r="B1267" s="45" t="s">
        <v>4763</v>
      </c>
      <c r="C1267" s="45" t="s">
        <v>4764</v>
      </c>
      <c r="D1267" s="45"/>
      <c r="E1267" s="41" t="s">
        <v>2215</v>
      </c>
      <c r="F1267" s="41" t="s">
        <v>9</v>
      </c>
      <c r="G1267" s="41">
        <v>203</v>
      </c>
      <c r="I1267" s="65" t="s">
        <v>2071</v>
      </c>
      <c r="J1267" s="41">
        <v>48</v>
      </c>
      <c r="K1267" s="41">
        <v>60.800000000000004</v>
      </c>
    </row>
    <row r="1268" spans="1:11" x14ac:dyDescent="0.45">
      <c r="A1268" s="41" t="s">
        <v>4759</v>
      </c>
      <c r="B1268" s="45" t="s">
        <v>4765</v>
      </c>
      <c r="C1268" s="45" t="s">
        <v>4766</v>
      </c>
      <c r="D1268" s="45"/>
      <c r="E1268" s="41" t="s">
        <v>2182</v>
      </c>
      <c r="F1268" s="41" t="s">
        <v>9</v>
      </c>
      <c r="G1268" s="41">
        <v>195</v>
      </c>
      <c r="I1268" s="65" t="s">
        <v>2075</v>
      </c>
      <c r="J1268" s="41">
        <v>45</v>
      </c>
      <c r="K1268" s="41">
        <v>72</v>
      </c>
    </row>
    <row r="1269" spans="1:11" x14ac:dyDescent="0.45">
      <c r="A1269" s="41" t="s">
        <v>4759</v>
      </c>
      <c r="B1269" s="45" t="s">
        <v>4767</v>
      </c>
      <c r="C1269" s="45" t="s">
        <v>4768</v>
      </c>
      <c r="D1269" s="45"/>
      <c r="E1269" s="41" t="s">
        <v>2144</v>
      </c>
      <c r="F1269" s="41" t="s">
        <v>13</v>
      </c>
      <c r="G1269" s="41">
        <v>532</v>
      </c>
      <c r="I1269" s="65" t="s">
        <v>2081</v>
      </c>
      <c r="J1269" s="41">
        <v>119</v>
      </c>
      <c r="K1269" s="41">
        <v>190.4</v>
      </c>
    </row>
    <row r="1270" spans="1:11" x14ac:dyDescent="0.45">
      <c r="A1270" s="41" t="s">
        <v>4759</v>
      </c>
      <c r="B1270" s="45" t="s">
        <v>4769</v>
      </c>
      <c r="C1270" s="45" t="s">
        <v>4770</v>
      </c>
      <c r="D1270" s="45"/>
      <c r="E1270" s="41" t="s">
        <v>2084</v>
      </c>
      <c r="F1270" s="41" t="s">
        <v>13</v>
      </c>
      <c r="G1270" s="41">
        <v>551</v>
      </c>
      <c r="I1270" s="65" t="s">
        <v>2085</v>
      </c>
      <c r="J1270" s="41">
        <v>116</v>
      </c>
      <c r="K1270" s="41">
        <v>184</v>
      </c>
    </row>
    <row r="1271" spans="1:11" x14ac:dyDescent="0.45">
      <c r="A1271" s="41" t="s">
        <v>4771</v>
      </c>
      <c r="B1271" s="45" t="s">
        <v>4772</v>
      </c>
      <c r="C1271" s="45" t="s">
        <v>4773</v>
      </c>
      <c r="D1271" s="45"/>
      <c r="E1271" s="41" t="s">
        <v>2070</v>
      </c>
      <c r="F1271" s="41" t="s">
        <v>13</v>
      </c>
      <c r="G1271" s="41">
        <v>168</v>
      </c>
      <c r="I1271" s="65" t="s">
        <v>2071</v>
      </c>
      <c r="J1271" s="41">
        <v>89</v>
      </c>
      <c r="K1271" s="41">
        <v>0</v>
      </c>
    </row>
    <row r="1272" spans="1:11" x14ac:dyDescent="0.45">
      <c r="A1272" s="41" t="s">
        <v>4771</v>
      </c>
      <c r="B1272" s="45" t="s">
        <v>4774</v>
      </c>
      <c r="C1272" s="45" t="s">
        <v>4775</v>
      </c>
      <c r="D1272" s="45"/>
      <c r="E1272" s="41" t="s">
        <v>6153</v>
      </c>
      <c r="F1272" s="41" t="s">
        <v>7</v>
      </c>
      <c r="G1272" s="41">
        <v>293</v>
      </c>
      <c r="I1272" s="65" t="s">
        <v>2075</v>
      </c>
      <c r="J1272" s="41">
        <v>121</v>
      </c>
      <c r="K1272" s="41">
        <v>193.60000000000002</v>
      </c>
    </row>
    <row r="1273" spans="1:11" x14ac:dyDescent="0.45">
      <c r="A1273" s="41" t="s">
        <v>4771</v>
      </c>
      <c r="B1273" s="45" t="s">
        <v>4776</v>
      </c>
      <c r="C1273" s="45" t="s">
        <v>4777</v>
      </c>
      <c r="D1273" s="45"/>
      <c r="E1273" s="41" t="s">
        <v>6153</v>
      </c>
      <c r="F1273" s="41" t="s">
        <v>7</v>
      </c>
      <c r="G1273" s="41">
        <v>455</v>
      </c>
      <c r="I1273" s="65" t="s">
        <v>2075</v>
      </c>
      <c r="J1273" s="41">
        <v>205</v>
      </c>
      <c r="K1273" s="41">
        <v>328</v>
      </c>
    </row>
    <row r="1274" spans="1:11" x14ac:dyDescent="0.45">
      <c r="A1274" s="41" t="s">
        <v>4771</v>
      </c>
      <c r="B1274" s="45" t="s">
        <v>4778</v>
      </c>
      <c r="C1274" s="45" t="s">
        <v>4779</v>
      </c>
      <c r="D1274" s="45"/>
      <c r="E1274" s="41" t="s">
        <v>6153</v>
      </c>
      <c r="F1274" s="41" t="s">
        <v>7</v>
      </c>
      <c r="G1274" s="41">
        <v>538</v>
      </c>
      <c r="I1274" s="65" t="s">
        <v>2075</v>
      </c>
      <c r="J1274" s="41">
        <v>241</v>
      </c>
      <c r="K1274" s="41">
        <v>385.6</v>
      </c>
    </row>
    <row r="1275" spans="1:11" x14ac:dyDescent="0.45">
      <c r="A1275" s="41" t="s">
        <v>4771</v>
      </c>
      <c r="B1275" s="45" t="s">
        <v>4780</v>
      </c>
      <c r="C1275" s="45" t="s">
        <v>4781</v>
      </c>
      <c r="D1275" s="45"/>
      <c r="E1275" s="41" t="s">
        <v>2089</v>
      </c>
      <c r="F1275" s="41" t="s">
        <v>7</v>
      </c>
      <c r="G1275" s="41">
        <v>773</v>
      </c>
      <c r="I1275" s="65" t="s">
        <v>2075</v>
      </c>
      <c r="J1275" s="41">
        <v>490</v>
      </c>
      <c r="K1275" s="41">
        <v>756.80000000000007</v>
      </c>
    </row>
    <row r="1276" spans="1:11" x14ac:dyDescent="0.45">
      <c r="A1276" s="41" t="s">
        <v>4771</v>
      </c>
      <c r="B1276" s="45" t="s">
        <v>4782</v>
      </c>
      <c r="C1276" s="45" t="s">
        <v>4783</v>
      </c>
      <c r="D1276" s="45"/>
      <c r="E1276" s="41" t="s">
        <v>6153</v>
      </c>
      <c r="F1276" s="41" t="s">
        <v>7</v>
      </c>
      <c r="G1276" s="41">
        <v>556</v>
      </c>
      <c r="I1276" s="65" t="s">
        <v>2075</v>
      </c>
      <c r="J1276" s="41">
        <v>344</v>
      </c>
      <c r="K1276" s="41">
        <v>550.4</v>
      </c>
    </row>
    <row r="1277" spans="1:11" x14ac:dyDescent="0.45">
      <c r="A1277" s="41" t="s">
        <v>4771</v>
      </c>
      <c r="B1277" s="45" t="s">
        <v>4784</v>
      </c>
      <c r="C1277" s="45" t="s">
        <v>4785</v>
      </c>
      <c r="D1277" s="45"/>
      <c r="E1277" s="41" t="s">
        <v>2336</v>
      </c>
      <c r="F1277" s="41" t="s">
        <v>13</v>
      </c>
      <c r="G1277" s="41">
        <v>661</v>
      </c>
      <c r="I1277" s="65" t="s">
        <v>2081</v>
      </c>
      <c r="J1277" s="41">
        <v>304</v>
      </c>
      <c r="K1277" s="41">
        <v>486.40000000000003</v>
      </c>
    </row>
    <row r="1278" spans="1:11" x14ac:dyDescent="0.45">
      <c r="A1278" s="41" t="s">
        <v>4771</v>
      </c>
      <c r="B1278" s="45" t="s">
        <v>4786</v>
      </c>
      <c r="C1278" s="45" t="s">
        <v>4787</v>
      </c>
      <c r="D1278" s="45"/>
      <c r="E1278" s="41" t="s">
        <v>6153</v>
      </c>
      <c r="F1278" s="41" t="s">
        <v>7</v>
      </c>
      <c r="G1278" s="41">
        <v>250</v>
      </c>
      <c r="I1278" s="65" t="s">
        <v>2075</v>
      </c>
      <c r="J1278" s="41">
        <v>186</v>
      </c>
      <c r="K1278" s="41">
        <v>297.60000000000002</v>
      </c>
    </row>
    <row r="1279" spans="1:11" x14ac:dyDescent="0.45">
      <c r="A1279" s="41" t="s">
        <v>4771</v>
      </c>
      <c r="B1279" s="45" t="s">
        <v>4788</v>
      </c>
      <c r="C1279" s="45" t="s">
        <v>4789</v>
      </c>
      <c r="D1279" s="45"/>
      <c r="E1279" s="41" t="s">
        <v>2336</v>
      </c>
      <c r="F1279" s="41" t="s">
        <v>13</v>
      </c>
      <c r="G1279" s="41">
        <v>478</v>
      </c>
      <c r="I1279" s="65" t="s">
        <v>2081</v>
      </c>
      <c r="J1279" s="41">
        <v>288</v>
      </c>
      <c r="K1279" s="41">
        <v>460.8</v>
      </c>
    </row>
    <row r="1280" spans="1:11" x14ac:dyDescent="0.45">
      <c r="A1280" s="41" t="s">
        <v>4771</v>
      </c>
      <c r="B1280" s="45" t="s">
        <v>4790</v>
      </c>
      <c r="C1280" s="45" t="s">
        <v>4791</v>
      </c>
      <c r="D1280" s="45"/>
      <c r="E1280" s="41" t="s">
        <v>2336</v>
      </c>
      <c r="F1280" s="41" t="s">
        <v>13</v>
      </c>
      <c r="G1280" s="41">
        <v>770</v>
      </c>
      <c r="I1280" s="65" t="s">
        <v>2081</v>
      </c>
      <c r="J1280" s="41">
        <v>372</v>
      </c>
      <c r="K1280" s="41">
        <v>595.20000000000005</v>
      </c>
    </row>
    <row r="1281" spans="1:11" x14ac:dyDescent="0.45">
      <c r="A1281" s="41" t="s">
        <v>4771</v>
      </c>
      <c r="B1281" s="45" t="s">
        <v>4792</v>
      </c>
      <c r="C1281" s="45" t="s">
        <v>4793</v>
      </c>
      <c r="D1281" s="45"/>
      <c r="E1281" s="41" t="s">
        <v>2250</v>
      </c>
      <c r="F1281" s="41" t="s">
        <v>13</v>
      </c>
      <c r="G1281" s="41">
        <v>2680</v>
      </c>
      <c r="I1281" s="65" t="s">
        <v>2228</v>
      </c>
      <c r="J1281" s="41">
        <v>1269</v>
      </c>
      <c r="K1281" s="41">
        <v>2022.4</v>
      </c>
    </row>
    <row r="1282" spans="1:11" x14ac:dyDescent="0.45">
      <c r="A1282" s="41" t="s">
        <v>4771</v>
      </c>
      <c r="B1282" s="45" t="s">
        <v>4794</v>
      </c>
      <c r="C1282" s="45" t="s">
        <v>4795</v>
      </c>
      <c r="D1282" s="45"/>
      <c r="E1282" s="41" t="s">
        <v>3797</v>
      </c>
      <c r="F1282" s="41" t="s">
        <v>13</v>
      </c>
      <c r="G1282" s="41">
        <v>119</v>
      </c>
      <c r="I1282" s="65" t="s">
        <v>2085</v>
      </c>
      <c r="J1282" s="41">
        <v>90</v>
      </c>
      <c r="K1282" s="41">
        <v>144</v>
      </c>
    </row>
    <row r="1283" spans="1:11" x14ac:dyDescent="0.45">
      <c r="A1283" s="41" t="s">
        <v>4796</v>
      </c>
      <c r="B1283" s="45" t="s">
        <v>4797</v>
      </c>
      <c r="C1283" s="45" t="s">
        <v>4798</v>
      </c>
      <c r="D1283" s="45"/>
      <c r="E1283" s="41" t="s">
        <v>2215</v>
      </c>
      <c r="F1283" s="41" t="s">
        <v>9</v>
      </c>
      <c r="G1283" s="41">
        <v>556</v>
      </c>
      <c r="I1283" s="65" t="s">
        <v>2071</v>
      </c>
      <c r="J1283" s="41">
        <v>102</v>
      </c>
      <c r="K1283" s="41">
        <v>123.2</v>
      </c>
    </row>
    <row r="1284" spans="1:11" x14ac:dyDescent="0.45">
      <c r="A1284" s="41" t="s">
        <v>4796</v>
      </c>
      <c r="B1284" s="45" t="s">
        <v>4799</v>
      </c>
      <c r="C1284" s="45" t="s">
        <v>4800</v>
      </c>
      <c r="D1284" s="45"/>
      <c r="E1284" s="41" t="s">
        <v>6152</v>
      </c>
      <c r="F1284" s="41" t="s">
        <v>9</v>
      </c>
      <c r="G1284" s="41">
        <v>309</v>
      </c>
      <c r="I1284" s="65" t="s">
        <v>2071</v>
      </c>
      <c r="J1284" s="41">
        <v>58</v>
      </c>
      <c r="K1284" s="41">
        <v>92.800000000000011</v>
      </c>
    </row>
    <row r="1285" spans="1:11" x14ac:dyDescent="0.45">
      <c r="A1285" s="41" t="s">
        <v>4796</v>
      </c>
      <c r="B1285" s="45" t="s">
        <v>4801</v>
      </c>
      <c r="C1285" s="45" t="s">
        <v>4802</v>
      </c>
      <c r="D1285" s="45"/>
      <c r="E1285" s="41" t="s">
        <v>2074</v>
      </c>
      <c r="F1285" s="41" t="s">
        <v>9</v>
      </c>
      <c r="G1285" s="41">
        <v>264</v>
      </c>
      <c r="I1285" s="65" t="s">
        <v>2075</v>
      </c>
      <c r="J1285" s="41">
        <v>47</v>
      </c>
      <c r="K1285" s="41">
        <v>75.2</v>
      </c>
    </row>
    <row r="1286" spans="1:11" x14ac:dyDescent="0.45">
      <c r="A1286" s="41" t="s">
        <v>4796</v>
      </c>
      <c r="B1286" s="45" t="s">
        <v>4803</v>
      </c>
      <c r="C1286" s="45" t="s">
        <v>4804</v>
      </c>
      <c r="D1286" s="45"/>
      <c r="E1286" s="41" t="s">
        <v>3069</v>
      </c>
      <c r="F1286" s="41" t="s">
        <v>13</v>
      </c>
      <c r="G1286" s="41">
        <v>479</v>
      </c>
      <c r="I1286" s="65" t="s">
        <v>2075</v>
      </c>
      <c r="J1286" s="41">
        <v>95</v>
      </c>
      <c r="K1286" s="41">
        <v>152</v>
      </c>
    </row>
    <row r="1287" spans="1:11" x14ac:dyDescent="0.45">
      <c r="A1287" s="41" t="s">
        <v>4796</v>
      </c>
      <c r="B1287" s="45" t="s">
        <v>4805</v>
      </c>
      <c r="C1287" s="45" t="s">
        <v>4806</v>
      </c>
      <c r="D1287" s="45"/>
      <c r="E1287" s="41" t="s">
        <v>2074</v>
      </c>
      <c r="F1287" s="41" t="s">
        <v>9</v>
      </c>
      <c r="G1287" s="41">
        <v>244</v>
      </c>
      <c r="I1287" s="65" t="s">
        <v>2075</v>
      </c>
      <c r="J1287" s="41">
        <v>38</v>
      </c>
      <c r="K1287" s="41">
        <v>60.800000000000004</v>
      </c>
    </row>
    <row r="1288" spans="1:11" x14ac:dyDescent="0.45">
      <c r="A1288" s="41" t="s">
        <v>4796</v>
      </c>
      <c r="B1288" s="45" t="s">
        <v>4807</v>
      </c>
      <c r="C1288" s="45" t="s">
        <v>4808</v>
      </c>
      <c r="D1288" s="45"/>
      <c r="E1288" s="41" t="s">
        <v>2107</v>
      </c>
      <c r="F1288" s="41" t="s">
        <v>13</v>
      </c>
      <c r="G1288" s="41">
        <v>512</v>
      </c>
      <c r="I1288" s="65" t="s">
        <v>2081</v>
      </c>
      <c r="J1288" s="41">
        <v>88</v>
      </c>
      <c r="K1288" s="41">
        <v>140.80000000000001</v>
      </c>
    </row>
    <row r="1289" spans="1:11" x14ac:dyDescent="0.45">
      <c r="A1289" s="41" t="s">
        <v>4796</v>
      </c>
      <c r="B1289" s="45" t="s">
        <v>4809</v>
      </c>
      <c r="C1289" s="45" t="s">
        <v>4810</v>
      </c>
      <c r="D1289" s="45"/>
      <c r="E1289" s="41" t="s">
        <v>2084</v>
      </c>
      <c r="F1289" s="41" t="s">
        <v>13</v>
      </c>
      <c r="G1289" s="41">
        <v>831</v>
      </c>
      <c r="I1289" s="65" t="s">
        <v>2085</v>
      </c>
      <c r="J1289" s="41">
        <v>153</v>
      </c>
      <c r="K1289" s="41">
        <v>238.4</v>
      </c>
    </row>
    <row r="1290" spans="1:11" x14ac:dyDescent="0.45">
      <c r="A1290" s="41" t="s">
        <v>4811</v>
      </c>
      <c r="B1290" s="45" t="s">
        <v>4812</v>
      </c>
      <c r="C1290" s="45" t="s">
        <v>4813</v>
      </c>
      <c r="D1290" s="45"/>
      <c r="E1290" s="41" t="s">
        <v>2359</v>
      </c>
      <c r="F1290" s="41" t="s">
        <v>9</v>
      </c>
      <c r="G1290" s="41">
        <v>280</v>
      </c>
      <c r="I1290" s="65" t="s">
        <v>2284</v>
      </c>
      <c r="J1290" s="41">
        <v>110</v>
      </c>
      <c r="K1290" s="41">
        <v>164.8</v>
      </c>
    </row>
    <row r="1291" spans="1:11" x14ac:dyDescent="0.45">
      <c r="A1291" s="41" t="s">
        <v>4814</v>
      </c>
      <c r="B1291" s="45" t="s">
        <v>4815</v>
      </c>
      <c r="C1291" s="45" t="s">
        <v>4816</v>
      </c>
      <c r="D1291" s="45"/>
      <c r="E1291" s="41" t="s">
        <v>2266</v>
      </c>
      <c r="F1291" s="41" t="s">
        <v>9</v>
      </c>
      <c r="G1291" s="41">
        <v>256</v>
      </c>
      <c r="I1291" s="65" t="s">
        <v>2075</v>
      </c>
      <c r="J1291" s="41">
        <v>11</v>
      </c>
      <c r="K1291" s="41">
        <v>17.600000000000001</v>
      </c>
    </row>
    <row r="1292" spans="1:11" x14ac:dyDescent="0.45">
      <c r="A1292" s="41" t="s">
        <v>4814</v>
      </c>
      <c r="B1292" s="45" t="s">
        <v>4817</v>
      </c>
      <c r="C1292" s="45" t="s">
        <v>4818</v>
      </c>
      <c r="D1292" s="45"/>
      <c r="E1292" s="41" t="s">
        <v>2344</v>
      </c>
      <c r="F1292" s="41" t="s">
        <v>9</v>
      </c>
      <c r="G1292" s="41">
        <v>329</v>
      </c>
      <c r="I1292" s="65" t="s">
        <v>2075</v>
      </c>
      <c r="J1292" s="41">
        <v>15</v>
      </c>
      <c r="K1292" s="41">
        <v>20.8</v>
      </c>
    </row>
    <row r="1293" spans="1:11" x14ac:dyDescent="0.45">
      <c r="A1293" s="41" t="s">
        <v>4819</v>
      </c>
      <c r="B1293" s="45" t="s">
        <v>4820</v>
      </c>
      <c r="C1293" s="45" t="s">
        <v>4821</v>
      </c>
      <c r="D1293" s="45"/>
      <c r="E1293" s="41" t="s">
        <v>2376</v>
      </c>
      <c r="F1293" s="41" t="s">
        <v>7</v>
      </c>
      <c r="G1293" s="41">
        <v>112</v>
      </c>
      <c r="I1293" s="65" t="s">
        <v>2075</v>
      </c>
      <c r="J1293" s="41">
        <v>40</v>
      </c>
      <c r="K1293" s="41">
        <v>54.400000000000006</v>
      </c>
    </row>
    <row r="1294" spans="1:11" x14ac:dyDescent="0.45">
      <c r="A1294" s="41" t="s">
        <v>4822</v>
      </c>
      <c r="B1294" s="45" t="s">
        <v>4823</v>
      </c>
      <c r="C1294" s="45" t="s">
        <v>4824</v>
      </c>
      <c r="D1294" s="45"/>
      <c r="E1294" s="41" t="s">
        <v>2376</v>
      </c>
      <c r="F1294" s="41" t="s">
        <v>9</v>
      </c>
      <c r="G1294" s="41">
        <v>730</v>
      </c>
      <c r="I1294" s="65" t="s">
        <v>2075</v>
      </c>
      <c r="J1294" s="41">
        <v>170</v>
      </c>
      <c r="K1294" s="41">
        <v>257.60000000000002</v>
      </c>
    </row>
    <row r="1295" spans="1:11" x14ac:dyDescent="0.45">
      <c r="A1295" s="41" t="s">
        <v>4822</v>
      </c>
      <c r="B1295" s="45" t="s">
        <v>4825</v>
      </c>
      <c r="C1295" s="45" t="s">
        <v>4826</v>
      </c>
      <c r="D1295" s="45"/>
      <c r="E1295" s="41" t="s">
        <v>2144</v>
      </c>
      <c r="F1295" s="41" t="s">
        <v>13</v>
      </c>
      <c r="G1295" s="41">
        <v>394</v>
      </c>
      <c r="I1295" s="65" t="s">
        <v>2081</v>
      </c>
      <c r="J1295" s="41">
        <v>61</v>
      </c>
      <c r="K1295" s="41">
        <v>97.600000000000009</v>
      </c>
    </row>
    <row r="1296" spans="1:11" x14ac:dyDescent="0.45">
      <c r="A1296" s="41" t="s">
        <v>4822</v>
      </c>
      <c r="B1296" s="45" t="s">
        <v>4827</v>
      </c>
      <c r="C1296" s="45" t="s">
        <v>4828</v>
      </c>
      <c r="D1296" s="45"/>
      <c r="E1296" s="41" t="s">
        <v>2084</v>
      </c>
      <c r="F1296" s="41" t="s">
        <v>13</v>
      </c>
      <c r="G1296" s="41">
        <v>443</v>
      </c>
      <c r="I1296" s="65" t="s">
        <v>2085</v>
      </c>
      <c r="J1296" s="41">
        <v>76</v>
      </c>
      <c r="K1296" s="41">
        <v>121.60000000000001</v>
      </c>
    </row>
    <row r="1297" spans="1:11" x14ac:dyDescent="0.45">
      <c r="A1297" s="41" t="s">
        <v>4829</v>
      </c>
      <c r="B1297" s="45" t="s">
        <v>4830</v>
      </c>
      <c r="C1297" s="45" t="s">
        <v>4831</v>
      </c>
      <c r="D1297" s="45"/>
      <c r="E1297" s="41" t="s">
        <v>2344</v>
      </c>
      <c r="F1297" s="41" t="s">
        <v>7</v>
      </c>
      <c r="G1297" s="41">
        <v>508</v>
      </c>
      <c r="I1297" s="65" t="s">
        <v>2075</v>
      </c>
      <c r="J1297" s="41">
        <v>142</v>
      </c>
      <c r="K1297" s="41">
        <v>206.4</v>
      </c>
    </row>
    <row r="1298" spans="1:11" x14ac:dyDescent="0.45">
      <c r="A1298" s="41" t="s">
        <v>4829</v>
      </c>
      <c r="B1298" s="45" t="s">
        <v>4832</v>
      </c>
      <c r="C1298" s="45" t="s">
        <v>4833</v>
      </c>
      <c r="D1298" s="45"/>
      <c r="E1298" s="41" t="s">
        <v>2283</v>
      </c>
      <c r="F1298" s="41" t="s">
        <v>7</v>
      </c>
      <c r="G1298" s="41">
        <v>485</v>
      </c>
      <c r="I1298" s="65" t="s">
        <v>2284</v>
      </c>
      <c r="J1298" s="41">
        <v>106</v>
      </c>
      <c r="K1298" s="41">
        <v>169.60000000000002</v>
      </c>
    </row>
    <row r="1299" spans="1:11" x14ac:dyDescent="0.45">
      <c r="A1299" s="41" t="s">
        <v>4829</v>
      </c>
      <c r="B1299" s="45" t="s">
        <v>4834</v>
      </c>
      <c r="C1299" s="45" t="s">
        <v>4835</v>
      </c>
      <c r="D1299" s="45"/>
      <c r="E1299" s="41" t="s">
        <v>2250</v>
      </c>
      <c r="F1299" s="41" t="s">
        <v>13</v>
      </c>
      <c r="G1299" s="41">
        <v>597</v>
      </c>
      <c r="I1299" s="65" t="s">
        <v>2228</v>
      </c>
      <c r="J1299" s="41">
        <v>135</v>
      </c>
      <c r="K1299" s="41">
        <v>209.60000000000002</v>
      </c>
    </row>
    <row r="1300" spans="1:11" x14ac:dyDescent="0.45">
      <c r="A1300" s="41" t="s">
        <v>4829</v>
      </c>
      <c r="B1300" s="45" t="s">
        <v>4836</v>
      </c>
      <c r="C1300" s="45" t="s">
        <v>4837</v>
      </c>
      <c r="D1300" s="45"/>
      <c r="E1300" s="41" t="s">
        <v>3797</v>
      </c>
      <c r="F1300" s="41" t="s">
        <v>13</v>
      </c>
      <c r="G1300" s="41">
        <v>39</v>
      </c>
      <c r="I1300" s="65" t="s">
        <v>2085</v>
      </c>
      <c r="J1300" s="41">
        <v>18</v>
      </c>
      <c r="K1300" s="41">
        <v>28.8</v>
      </c>
    </row>
    <row r="1301" spans="1:11" x14ac:dyDescent="0.45">
      <c r="A1301" s="41" t="s">
        <v>4838</v>
      </c>
      <c r="B1301" s="45" t="s">
        <v>4839</v>
      </c>
      <c r="C1301" s="45" t="s">
        <v>4840</v>
      </c>
      <c r="D1301" s="45"/>
      <c r="E1301" s="41" t="s">
        <v>2070</v>
      </c>
      <c r="F1301" s="41" t="s">
        <v>13</v>
      </c>
      <c r="G1301" s="41">
        <v>76</v>
      </c>
      <c r="I1301" s="65" t="s">
        <v>2071</v>
      </c>
      <c r="J1301" s="41">
        <v>12</v>
      </c>
      <c r="K1301" s="41">
        <v>0</v>
      </c>
    </row>
    <row r="1302" spans="1:11" x14ac:dyDescent="0.45">
      <c r="A1302" s="41" t="s">
        <v>4838</v>
      </c>
      <c r="B1302" s="45" t="s">
        <v>4841</v>
      </c>
      <c r="C1302" s="45" t="s">
        <v>4842</v>
      </c>
      <c r="D1302" s="45"/>
      <c r="E1302" s="41" t="s">
        <v>6153</v>
      </c>
      <c r="F1302" s="41" t="s">
        <v>13</v>
      </c>
      <c r="G1302" s="41">
        <v>438</v>
      </c>
      <c r="I1302" s="65" t="s">
        <v>2075</v>
      </c>
      <c r="J1302" s="41">
        <v>53</v>
      </c>
      <c r="K1302" s="41">
        <v>84.800000000000011</v>
      </c>
    </row>
    <row r="1303" spans="1:11" x14ac:dyDescent="0.45">
      <c r="A1303" s="41" t="s">
        <v>4838</v>
      </c>
      <c r="B1303" s="45" t="s">
        <v>4843</v>
      </c>
      <c r="C1303" s="45" t="s">
        <v>4844</v>
      </c>
      <c r="D1303" s="45"/>
      <c r="E1303" s="41" t="s">
        <v>6153</v>
      </c>
      <c r="F1303" s="41" t="s">
        <v>9</v>
      </c>
      <c r="G1303" s="41">
        <v>414</v>
      </c>
      <c r="I1303" s="65" t="s">
        <v>2075</v>
      </c>
      <c r="J1303" s="41">
        <v>86</v>
      </c>
      <c r="K1303" s="41">
        <v>137.6</v>
      </c>
    </row>
    <row r="1304" spans="1:11" x14ac:dyDescent="0.45">
      <c r="A1304" s="41" t="s">
        <v>4838</v>
      </c>
      <c r="B1304" s="45" t="s">
        <v>4845</v>
      </c>
      <c r="C1304" s="45" t="s">
        <v>4846</v>
      </c>
      <c r="D1304" s="45"/>
      <c r="E1304" s="41" t="s">
        <v>6153</v>
      </c>
      <c r="F1304" s="41" t="s">
        <v>13</v>
      </c>
      <c r="G1304" s="41">
        <v>217</v>
      </c>
      <c r="I1304" s="65" t="s">
        <v>2075</v>
      </c>
      <c r="J1304" s="41">
        <v>20</v>
      </c>
      <c r="K1304" s="41">
        <v>32</v>
      </c>
    </row>
    <row r="1305" spans="1:11" x14ac:dyDescent="0.45">
      <c r="A1305" s="41" t="s">
        <v>4838</v>
      </c>
      <c r="B1305" s="45" t="s">
        <v>4847</v>
      </c>
      <c r="C1305" s="45" t="s">
        <v>4848</v>
      </c>
      <c r="D1305" s="45"/>
      <c r="E1305" s="41" t="s">
        <v>6153</v>
      </c>
      <c r="F1305" s="41" t="s">
        <v>13</v>
      </c>
      <c r="G1305" s="41">
        <v>221</v>
      </c>
      <c r="I1305" s="65" t="s">
        <v>2075</v>
      </c>
      <c r="J1305" s="41">
        <v>17</v>
      </c>
      <c r="K1305" s="41">
        <v>27.200000000000003</v>
      </c>
    </row>
    <row r="1306" spans="1:11" x14ac:dyDescent="0.45">
      <c r="A1306" s="41" t="s">
        <v>4838</v>
      </c>
      <c r="B1306" s="45" t="s">
        <v>4849</v>
      </c>
      <c r="C1306" s="45" t="s">
        <v>4850</v>
      </c>
      <c r="D1306" s="45"/>
      <c r="E1306" s="41" t="s">
        <v>2080</v>
      </c>
      <c r="F1306" s="41" t="s">
        <v>9</v>
      </c>
      <c r="G1306" s="41">
        <v>1058</v>
      </c>
      <c r="I1306" s="65" t="s">
        <v>2081</v>
      </c>
      <c r="J1306" s="41">
        <v>156</v>
      </c>
      <c r="K1306" s="41">
        <v>249.60000000000002</v>
      </c>
    </row>
    <row r="1307" spans="1:11" x14ac:dyDescent="0.45">
      <c r="A1307" s="41" t="s">
        <v>4838</v>
      </c>
      <c r="B1307" s="45" t="s">
        <v>4851</v>
      </c>
      <c r="C1307" s="45" t="s">
        <v>4852</v>
      </c>
      <c r="D1307" s="45"/>
      <c r="E1307" s="41" t="s">
        <v>2084</v>
      </c>
      <c r="F1307" s="41" t="s">
        <v>9</v>
      </c>
      <c r="G1307" s="41">
        <v>892</v>
      </c>
      <c r="I1307" s="65" t="s">
        <v>2085</v>
      </c>
      <c r="J1307" s="41">
        <v>115</v>
      </c>
      <c r="K1307" s="41">
        <v>184</v>
      </c>
    </row>
    <row r="1308" spans="1:11" x14ac:dyDescent="0.45">
      <c r="A1308" s="41" t="s">
        <v>4853</v>
      </c>
      <c r="B1308" s="45" t="s">
        <v>4854</v>
      </c>
      <c r="C1308" s="45" t="s">
        <v>4855</v>
      </c>
      <c r="D1308" s="45"/>
      <c r="E1308" s="41" t="s">
        <v>2124</v>
      </c>
      <c r="F1308" s="41" t="s">
        <v>9</v>
      </c>
      <c r="G1308" s="41">
        <v>127</v>
      </c>
      <c r="I1308" s="65" t="s">
        <v>2075</v>
      </c>
      <c r="J1308" s="41">
        <v>57</v>
      </c>
      <c r="K1308" s="41">
        <v>78.400000000000006</v>
      </c>
    </row>
    <row r="1309" spans="1:11" x14ac:dyDescent="0.45">
      <c r="A1309" s="41" t="s">
        <v>4856</v>
      </c>
      <c r="B1309" s="45" t="s">
        <v>4857</v>
      </c>
      <c r="C1309" s="45" t="s">
        <v>4858</v>
      </c>
      <c r="D1309" s="45"/>
      <c r="E1309" s="41" t="s">
        <v>2070</v>
      </c>
      <c r="F1309" s="41" t="s">
        <v>13</v>
      </c>
      <c r="G1309" s="41">
        <v>74</v>
      </c>
      <c r="I1309" s="65" t="s">
        <v>2071</v>
      </c>
      <c r="J1309" s="41">
        <v>12</v>
      </c>
      <c r="K1309" s="41">
        <v>0</v>
      </c>
    </row>
    <row r="1310" spans="1:11" x14ac:dyDescent="0.45">
      <c r="A1310" s="41" t="s">
        <v>4856</v>
      </c>
      <c r="B1310" s="45" t="s">
        <v>3157</v>
      </c>
      <c r="C1310" s="45" t="s">
        <v>4859</v>
      </c>
      <c r="D1310" s="45"/>
      <c r="E1310" s="41" t="s">
        <v>6155</v>
      </c>
      <c r="F1310" s="41" t="s">
        <v>13</v>
      </c>
      <c r="G1310" s="41">
        <v>431</v>
      </c>
      <c r="I1310" s="65" t="s">
        <v>2075</v>
      </c>
      <c r="J1310" s="41">
        <v>42</v>
      </c>
      <c r="K1310" s="41">
        <v>67.2</v>
      </c>
    </row>
    <row r="1311" spans="1:11" x14ac:dyDescent="0.45">
      <c r="A1311" s="41" t="s">
        <v>4856</v>
      </c>
      <c r="B1311" s="45" t="s">
        <v>4860</v>
      </c>
      <c r="C1311" s="45" t="s">
        <v>4861</v>
      </c>
      <c r="D1311" s="45"/>
      <c r="E1311" s="41" t="s">
        <v>6155</v>
      </c>
      <c r="F1311" s="41" t="s">
        <v>9</v>
      </c>
      <c r="G1311" s="41">
        <v>346</v>
      </c>
      <c r="I1311" s="65" t="s">
        <v>2075</v>
      </c>
      <c r="J1311" s="41">
        <v>57</v>
      </c>
      <c r="K1311" s="41">
        <v>91.2</v>
      </c>
    </row>
    <row r="1312" spans="1:11" x14ac:dyDescent="0.45">
      <c r="A1312" s="41" t="s">
        <v>4856</v>
      </c>
      <c r="B1312" s="45" t="s">
        <v>4862</v>
      </c>
      <c r="C1312" s="45" t="s">
        <v>4863</v>
      </c>
      <c r="D1312" s="45"/>
      <c r="E1312" s="41" t="s">
        <v>6155</v>
      </c>
      <c r="F1312" s="41" t="s">
        <v>13</v>
      </c>
      <c r="G1312" s="41">
        <v>464</v>
      </c>
      <c r="I1312" s="65" t="s">
        <v>2075</v>
      </c>
      <c r="J1312" s="41">
        <v>52</v>
      </c>
      <c r="K1312" s="41">
        <v>83.2</v>
      </c>
    </row>
    <row r="1313" spans="1:11" x14ac:dyDescent="0.45">
      <c r="A1313" s="41" t="s">
        <v>4856</v>
      </c>
      <c r="B1313" s="45" t="s">
        <v>4864</v>
      </c>
      <c r="C1313" s="45" t="s">
        <v>4865</v>
      </c>
      <c r="D1313" s="45"/>
      <c r="E1313" s="41" t="s">
        <v>6155</v>
      </c>
      <c r="F1313" s="41" t="s">
        <v>9</v>
      </c>
      <c r="G1313" s="41">
        <v>457</v>
      </c>
      <c r="I1313" s="65" t="s">
        <v>2075</v>
      </c>
      <c r="J1313" s="41">
        <v>59</v>
      </c>
      <c r="K1313" s="41">
        <v>94.4</v>
      </c>
    </row>
    <row r="1314" spans="1:11" x14ac:dyDescent="0.45">
      <c r="A1314" s="41" t="s">
        <v>4856</v>
      </c>
      <c r="B1314" s="45" t="s">
        <v>4866</v>
      </c>
      <c r="C1314" s="45" t="s">
        <v>4867</v>
      </c>
      <c r="D1314" s="45"/>
      <c r="E1314" s="41" t="s">
        <v>2144</v>
      </c>
      <c r="F1314" s="41" t="s">
        <v>9</v>
      </c>
      <c r="G1314" s="41">
        <v>394</v>
      </c>
      <c r="I1314" s="65" t="s">
        <v>2081</v>
      </c>
      <c r="J1314" s="41">
        <v>62</v>
      </c>
      <c r="K1314" s="41">
        <v>99.2</v>
      </c>
    </row>
    <row r="1315" spans="1:11" x14ac:dyDescent="0.45">
      <c r="A1315" s="41" t="s">
        <v>4856</v>
      </c>
      <c r="B1315" s="45" t="s">
        <v>4868</v>
      </c>
      <c r="C1315" s="45" t="s">
        <v>4869</v>
      </c>
      <c r="D1315" s="45"/>
      <c r="E1315" s="41" t="s">
        <v>2144</v>
      </c>
      <c r="F1315" s="41" t="s">
        <v>9</v>
      </c>
      <c r="G1315" s="41">
        <v>422</v>
      </c>
      <c r="I1315" s="65" t="s">
        <v>2081</v>
      </c>
      <c r="J1315" s="41">
        <v>58</v>
      </c>
      <c r="K1315" s="41">
        <v>92.800000000000011</v>
      </c>
    </row>
    <row r="1316" spans="1:11" x14ac:dyDescent="0.45">
      <c r="A1316" s="41" t="s">
        <v>4856</v>
      </c>
      <c r="B1316" s="45" t="s">
        <v>4870</v>
      </c>
      <c r="C1316" s="45" t="s">
        <v>4871</v>
      </c>
      <c r="D1316" s="45"/>
      <c r="E1316" s="41" t="s">
        <v>2084</v>
      </c>
      <c r="F1316" s="41" t="s">
        <v>13</v>
      </c>
      <c r="G1316" s="41">
        <v>1069</v>
      </c>
      <c r="I1316" s="65" t="s">
        <v>2085</v>
      </c>
      <c r="J1316" s="41">
        <v>135</v>
      </c>
      <c r="K1316" s="41">
        <v>211.20000000000002</v>
      </c>
    </row>
    <row r="1317" spans="1:11" x14ac:dyDescent="0.45">
      <c r="A1317" s="41" t="s">
        <v>4872</v>
      </c>
      <c r="B1317" s="45" t="s">
        <v>4873</v>
      </c>
      <c r="C1317" s="45" t="s">
        <v>4874</v>
      </c>
      <c r="D1317" s="45"/>
      <c r="E1317" s="41" t="s">
        <v>6153</v>
      </c>
      <c r="F1317" s="41" t="s">
        <v>7</v>
      </c>
      <c r="G1317" s="41">
        <v>174</v>
      </c>
      <c r="I1317" s="65" t="s">
        <v>2075</v>
      </c>
      <c r="J1317" s="41">
        <v>79</v>
      </c>
      <c r="K1317" s="41">
        <v>126.4</v>
      </c>
    </row>
    <row r="1318" spans="1:11" x14ac:dyDescent="0.45">
      <c r="A1318" s="41" t="s">
        <v>4872</v>
      </c>
      <c r="B1318" s="45" t="s">
        <v>4875</v>
      </c>
      <c r="C1318" s="45" t="s">
        <v>4876</v>
      </c>
      <c r="D1318" s="45"/>
      <c r="E1318" s="41" t="s">
        <v>2376</v>
      </c>
      <c r="F1318" s="41" t="s">
        <v>7</v>
      </c>
      <c r="G1318" s="41">
        <v>426</v>
      </c>
      <c r="I1318" s="65" t="s">
        <v>2075</v>
      </c>
      <c r="J1318" s="41">
        <v>177</v>
      </c>
      <c r="K1318" s="41">
        <v>236.8</v>
      </c>
    </row>
    <row r="1319" spans="1:11" x14ac:dyDescent="0.45">
      <c r="A1319" s="41" t="s">
        <v>4872</v>
      </c>
      <c r="B1319" s="45" t="s">
        <v>4877</v>
      </c>
      <c r="C1319" s="45" t="s">
        <v>4878</v>
      </c>
      <c r="D1319" s="45"/>
      <c r="E1319" s="41" t="s">
        <v>6155</v>
      </c>
      <c r="F1319" s="41" t="s">
        <v>13</v>
      </c>
      <c r="G1319" s="41">
        <v>449</v>
      </c>
      <c r="I1319" s="65" t="s">
        <v>2075</v>
      </c>
      <c r="J1319" s="41">
        <v>79</v>
      </c>
      <c r="K1319" s="41">
        <v>126.4</v>
      </c>
    </row>
    <row r="1320" spans="1:11" x14ac:dyDescent="0.45">
      <c r="A1320" s="41" t="s">
        <v>4872</v>
      </c>
      <c r="B1320" s="45" t="s">
        <v>4879</v>
      </c>
      <c r="C1320" s="45" t="s">
        <v>4880</v>
      </c>
      <c r="D1320" s="45"/>
      <c r="E1320" s="41" t="s">
        <v>2376</v>
      </c>
      <c r="F1320" s="41" t="s">
        <v>7</v>
      </c>
      <c r="G1320" s="41">
        <v>494</v>
      </c>
      <c r="I1320" s="65" t="s">
        <v>2075</v>
      </c>
      <c r="J1320" s="41">
        <v>221</v>
      </c>
      <c r="K1320" s="41">
        <v>329.6</v>
      </c>
    </row>
    <row r="1321" spans="1:11" x14ac:dyDescent="0.45">
      <c r="A1321" s="41" t="s">
        <v>4872</v>
      </c>
      <c r="B1321" s="45" t="s">
        <v>4881</v>
      </c>
      <c r="C1321" s="45" t="s">
        <v>4882</v>
      </c>
      <c r="D1321" s="45"/>
      <c r="E1321" s="41" t="s">
        <v>6155</v>
      </c>
      <c r="F1321" s="41" t="s">
        <v>7</v>
      </c>
      <c r="G1321" s="41">
        <v>369</v>
      </c>
      <c r="I1321" s="65" t="s">
        <v>2075</v>
      </c>
      <c r="J1321" s="41">
        <v>164</v>
      </c>
      <c r="K1321" s="41">
        <v>262.40000000000003</v>
      </c>
    </row>
    <row r="1322" spans="1:11" x14ac:dyDescent="0.45">
      <c r="A1322" s="41" t="s">
        <v>4872</v>
      </c>
      <c r="B1322" s="45" t="s">
        <v>4883</v>
      </c>
      <c r="C1322" s="45" t="s">
        <v>4884</v>
      </c>
      <c r="D1322" s="45"/>
      <c r="E1322" s="41" t="s">
        <v>6155</v>
      </c>
      <c r="F1322" s="41" t="s">
        <v>13</v>
      </c>
      <c r="G1322" s="41">
        <v>370</v>
      </c>
      <c r="I1322" s="65" t="s">
        <v>2075</v>
      </c>
      <c r="J1322" s="41">
        <v>116</v>
      </c>
      <c r="K1322" s="41">
        <v>185.60000000000002</v>
      </c>
    </row>
    <row r="1323" spans="1:11" x14ac:dyDescent="0.45">
      <c r="A1323" s="41" t="s">
        <v>4872</v>
      </c>
      <c r="B1323" s="45" t="s">
        <v>4885</v>
      </c>
      <c r="C1323" s="45" t="s">
        <v>4886</v>
      </c>
      <c r="D1323" s="45"/>
      <c r="E1323" s="41" t="s">
        <v>6155</v>
      </c>
      <c r="F1323" s="41" t="s">
        <v>7</v>
      </c>
      <c r="G1323" s="41">
        <v>425</v>
      </c>
      <c r="I1323" s="65" t="s">
        <v>2075</v>
      </c>
      <c r="J1323" s="41">
        <v>280</v>
      </c>
      <c r="K1323" s="41">
        <v>448</v>
      </c>
    </row>
    <row r="1324" spans="1:11" x14ac:dyDescent="0.45">
      <c r="A1324" s="41" t="s">
        <v>4872</v>
      </c>
      <c r="B1324" s="45" t="s">
        <v>4653</v>
      </c>
      <c r="C1324" s="45" t="s">
        <v>4887</v>
      </c>
      <c r="D1324" s="45"/>
      <c r="E1324" s="41" t="s">
        <v>2144</v>
      </c>
      <c r="F1324" s="41" t="s">
        <v>7</v>
      </c>
      <c r="G1324" s="41">
        <v>525</v>
      </c>
      <c r="I1324" s="65" t="s">
        <v>2081</v>
      </c>
      <c r="J1324" s="41">
        <v>179</v>
      </c>
      <c r="K1324" s="41">
        <v>286.40000000000003</v>
      </c>
    </row>
    <row r="1325" spans="1:11" x14ac:dyDescent="0.45">
      <c r="A1325" s="41" t="s">
        <v>4872</v>
      </c>
      <c r="B1325" s="45" t="s">
        <v>4888</v>
      </c>
      <c r="C1325" s="45" t="s">
        <v>4889</v>
      </c>
      <c r="D1325" s="45"/>
      <c r="E1325" s="41" t="s">
        <v>2144</v>
      </c>
      <c r="F1325" s="41" t="s">
        <v>7</v>
      </c>
      <c r="G1325" s="41">
        <v>670</v>
      </c>
      <c r="I1325" s="65" t="s">
        <v>2081</v>
      </c>
      <c r="J1325" s="41">
        <v>328</v>
      </c>
      <c r="K1325" s="41">
        <v>524.80000000000007</v>
      </c>
    </row>
    <row r="1326" spans="1:11" x14ac:dyDescent="0.45">
      <c r="A1326" s="41" t="s">
        <v>4872</v>
      </c>
      <c r="B1326" s="45" t="s">
        <v>4890</v>
      </c>
      <c r="C1326" s="45" t="s">
        <v>4891</v>
      </c>
      <c r="D1326" s="45"/>
      <c r="E1326" s="41" t="s">
        <v>2084</v>
      </c>
      <c r="F1326" s="41" t="s">
        <v>13</v>
      </c>
      <c r="G1326" s="41">
        <v>1604</v>
      </c>
      <c r="I1326" s="65" t="s">
        <v>2085</v>
      </c>
      <c r="J1326" s="41">
        <v>668</v>
      </c>
      <c r="K1326" s="41">
        <v>1068.8</v>
      </c>
    </row>
    <row r="1327" spans="1:11" x14ac:dyDescent="0.45">
      <c r="A1327" s="41" t="s">
        <v>4892</v>
      </c>
      <c r="B1327" s="45" t="s">
        <v>4893</v>
      </c>
      <c r="C1327" s="45" t="s">
        <v>4894</v>
      </c>
      <c r="D1327" s="45"/>
      <c r="E1327" s="41" t="s">
        <v>2344</v>
      </c>
      <c r="F1327" s="41" t="s">
        <v>7</v>
      </c>
      <c r="G1327" s="41">
        <v>347</v>
      </c>
      <c r="I1327" s="65" t="s">
        <v>2075</v>
      </c>
      <c r="J1327" s="41">
        <v>238</v>
      </c>
      <c r="K1327" s="41">
        <v>337.6</v>
      </c>
    </row>
    <row r="1328" spans="1:11" x14ac:dyDescent="0.45">
      <c r="A1328" s="41" t="s">
        <v>4892</v>
      </c>
      <c r="B1328" s="45" t="s">
        <v>4895</v>
      </c>
      <c r="C1328" s="45" t="s">
        <v>4896</v>
      </c>
      <c r="D1328" s="45"/>
      <c r="E1328" s="41" t="s">
        <v>2266</v>
      </c>
      <c r="F1328" s="41" t="s">
        <v>7</v>
      </c>
      <c r="G1328" s="41">
        <v>272</v>
      </c>
      <c r="I1328" s="65" t="s">
        <v>2075</v>
      </c>
      <c r="J1328" s="41">
        <v>163</v>
      </c>
      <c r="K1328" s="41">
        <v>260.8</v>
      </c>
    </row>
    <row r="1329" spans="1:11" x14ac:dyDescent="0.45">
      <c r="A1329" s="41" t="s">
        <v>4892</v>
      </c>
      <c r="B1329" s="45" t="s">
        <v>4897</v>
      </c>
      <c r="C1329" s="45" t="s">
        <v>4898</v>
      </c>
      <c r="D1329" s="45"/>
      <c r="E1329" s="41" t="s">
        <v>2227</v>
      </c>
      <c r="F1329" s="41" t="s">
        <v>13</v>
      </c>
      <c r="G1329" s="41">
        <v>514</v>
      </c>
      <c r="I1329" s="65" t="s">
        <v>2228</v>
      </c>
      <c r="J1329" s="41">
        <v>257</v>
      </c>
      <c r="K1329" s="41">
        <v>408</v>
      </c>
    </row>
    <row r="1330" spans="1:11" x14ac:dyDescent="0.45">
      <c r="A1330" s="41" t="s">
        <v>4899</v>
      </c>
      <c r="B1330" s="45" t="s">
        <v>4900</v>
      </c>
      <c r="C1330" s="45" t="s">
        <v>4901</v>
      </c>
      <c r="D1330" s="45"/>
      <c r="E1330" s="41" t="s">
        <v>2215</v>
      </c>
      <c r="F1330" s="41" t="s">
        <v>7</v>
      </c>
      <c r="G1330" s="41">
        <v>549</v>
      </c>
      <c r="I1330" s="65" t="s">
        <v>2071</v>
      </c>
      <c r="J1330" s="41">
        <v>357</v>
      </c>
      <c r="K1330" s="41">
        <v>508.8</v>
      </c>
    </row>
    <row r="1331" spans="1:11" x14ac:dyDescent="0.45">
      <c r="A1331" s="41" t="s">
        <v>4899</v>
      </c>
      <c r="B1331" s="45" t="s">
        <v>4902</v>
      </c>
      <c r="C1331" s="45" t="s">
        <v>4903</v>
      </c>
      <c r="D1331" s="45"/>
      <c r="E1331" s="41" t="s">
        <v>2074</v>
      </c>
      <c r="F1331" s="41" t="s">
        <v>7</v>
      </c>
      <c r="G1331" s="41">
        <v>306</v>
      </c>
      <c r="I1331" s="65" t="s">
        <v>2075</v>
      </c>
      <c r="J1331" s="41">
        <v>188</v>
      </c>
      <c r="K1331" s="41">
        <v>300.8</v>
      </c>
    </row>
    <row r="1332" spans="1:11" x14ac:dyDescent="0.45">
      <c r="A1332" s="41" t="s">
        <v>4899</v>
      </c>
      <c r="B1332" s="45" t="s">
        <v>4904</v>
      </c>
      <c r="C1332" s="45" t="s">
        <v>4905</v>
      </c>
      <c r="D1332" s="45"/>
      <c r="E1332" s="41" t="s">
        <v>2336</v>
      </c>
      <c r="F1332" s="41" t="s">
        <v>13</v>
      </c>
      <c r="G1332" s="41">
        <v>524</v>
      </c>
      <c r="I1332" s="65" t="s">
        <v>2081</v>
      </c>
      <c r="J1332" s="41">
        <v>299</v>
      </c>
      <c r="K1332" s="41">
        <v>478.40000000000003</v>
      </c>
    </row>
    <row r="1333" spans="1:11" x14ac:dyDescent="0.45">
      <c r="A1333" s="41" t="s">
        <v>4899</v>
      </c>
      <c r="B1333" s="45" t="s">
        <v>4906</v>
      </c>
      <c r="C1333" s="45" t="s">
        <v>4907</v>
      </c>
      <c r="D1333" s="45"/>
      <c r="E1333" s="41" t="s">
        <v>2084</v>
      </c>
      <c r="F1333" s="41" t="s">
        <v>13</v>
      </c>
      <c r="G1333" s="41">
        <v>51</v>
      </c>
      <c r="I1333" s="65" t="s">
        <v>2085</v>
      </c>
      <c r="J1333" s="41">
        <v>41</v>
      </c>
      <c r="K1333" s="41">
        <v>65.600000000000009</v>
      </c>
    </row>
    <row r="1334" spans="1:11" x14ac:dyDescent="0.45">
      <c r="A1334" s="41" t="s">
        <v>4899</v>
      </c>
      <c r="B1334" s="45" t="s">
        <v>4908</v>
      </c>
      <c r="C1334" s="45" t="s">
        <v>4909</v>
      </c>
      <c r="D1334" s="45"/>
      <c r="E1334" s="41" t="s">
        <v>2250</v>
      </c>
      <c r="F1334" s="41" t="s">
        <v>13</v>
      </c>
      <c r="G1334" s="41">
        <v>563</v>
      </c>
      <c r="I1334" s="65" t="s">
        <v>2228</v>
      </c>
      <c r="J1334" s="41">
        <v>290</v>
      </c>
      <c r="K1334" s="41">
        <v>457.6</v>
      </c>
    </row>
    <row r="1335" spans="1:11" x14ac:dyDescent="0.45">
      <c r="A1335" s="41" t="s">
        <v>4910</v>
      </c>
      <c r="B1335" s="45" t="s">
        <v>4911</v>
      </c>
      <c r="C1335" s="45" t="s">
        <v>4912</v>
      </c>
      <c r="D1335" s="45"/>
      <c r="E1335" s="41" t="s">
        <v>6155</v>
      </c>
      <c r="F1335" s="41" t="s">
        <v>7</v>
      </c>
      <c r="G1335" s="41">
        <v>260</v>
      </c>
      <c r="I1335" s="65" t="s">
        <v>2075</v>
      </c>
      <c r="J1335" s="41">
        <v>67</v>
      </c>
      <c r="K1335" s="41">
        <v>107.2</v>
      </c>
    </row>
    <row r="1336" spans="1:11" x14ac:dyDescent="0.45">
      <c r="A1336" s="41" t="s">
        <v>4910</v>
      </c>
      <c r="B1336" s="45" t="s">
        <v>4913</v>
      </c>
      <c r="C1336" s="45" t="s">
        <v>4914</v>
      </c>
      <c r="D1336" s="45"/>
      <c r="E1336" s="41" t="s">
        <v>2376</v>
      </c>
      <c r="F1336" s="41" t="s">
        <v>7</v>
      </c>
      <c r="G1336" s="41">
        <v>597</v>
      </c>
      <c r="I1336" s="65" t="s">
        <v>2075</v>
      </c>
      <c r="J1336" s="41">
        <v>155</v>
      </c>
      <c r="K1336" s="41">
        <v>214.4</v>
      </c>
    </row>
    <row r="1337" spans="1:11" x14ac:dyDescent="0.45">
      <c r="A1337" s="41" t="s">
        <v>4910</v>
      </c>
      <c r="B1337" s="45" t="s">
        <v>4915</v>
      </c>
      <c r="C1337" s="45" t="s">
        <v>4916</v>
      </c>
      <c r="D1337" s="45"/>
      <c r="E1337" s="41" t="s">
        <v>6155</v>
      </c>
      <c r="F1337" s="41" t="s">
        <v>7</v>
      </c>
      <c r="G1337" s="41">
        <v>403</v>
      </c>
      <c r="I1337" s="65" t="s">
        <v>2075</v>
      </c>
      <c r="J1337" s="41">
        <v>117</v>
      </c>
      <c r="K1337" s="41">
        <v>187.20000000000002</v>
      </c>
    </row>
    <row r="1338" spans="1:11" x14ac:dyDescent="0.45">
      <c r="A1338" s="41" t="s">
        <v>4910</v>
      </c>
      <c r="B1338" s="45" t="s">
        <v>4917</v>
      </c>
      <c r="C1338" s="45" t="s">
        <v>4918</v>
      </c>
      <c r="D1338" s="45"/>
      <c r="E1338" s="41" t="s">
        <v>2144</v>
      </c>
      <c r="F1338" s="41" t="s">
        <v>7</v>
      </c>
      <c r="G1338" s="41">
        <v>561</v>
      </c>
      <c r="I1338" s="65" t="s">
        <v>2081</v>
      </c>
      <c r="J1338" s="41">
        <v>204</v>
      </c>
      <c r="K1338" s="41">
        <v>326.40000000000003</v>
      </c>
    </row>
    <row r="1339" spans="1:11" x14ac:dyDescent="0.45">
      <c r="A1339" s="41" t="s">
        <v>4910</v>
      </c>
      <c r="B1339" s="45" t="s">
        <v>4919</v>
      </c>
      <c r="C1339" s="45" t="s">
        <v>4920</v>
      </c>
      <c r="D1339" s="45"/>
      <c r="E1339" s="41" t="s">
        <v>2084</v>
      </c>
      <c r="F1339" s="41" t="s">
        <v>13</v>
      </c>
      <c r="G1339" s="41">
        <v>692</v>
      </c>
      <c r="I1339" s="65" t="s">
        <v>2085</v>
      </c>
      <c r="J1339" s="41">
        <v>259</v>
      </c>
      <c r="K1339" s="41">
        <v>406.40000000000003</v>
      </c>
    </row>
    <row r="1340" spans="1:11" x14ac:dyDescent="0.45">
      <c r="A1340" s="41" t="s">
        <v>4921</v>
      </c>
      <c r="B1340" s="45" t="s">
        <v>4922</v>
      </c>
      <c r="C1340" s="45" t="s">
        <v>4923</v>
      </c>
      <c r="D1340" s="45"/>
      <c r="E1340" s="41" t="s">
        <v>6155</v>
      </c>
      <c r="F1340" s="41" t="s">
        <v>9</v>
      </c>
      <c r="G1340" s="41">
        <v>513</v>
      </c>
      <c r="I1340" s="65" t="s">
        <v>2075</v>
      </c>
      <c r="J1340" s="41">
        <v>24</v>
      </c>
      <c r="K1340" s="41">
        <v>38.400000000000006</v>
      </c>
    </row>
    <row r="1341" spans="1:11" x14ac:dyDescent="0.45">
      <c r="A1341" s="41" t="s">
        <v>4921</v>
      </c>
      <c r="B1341" s="45" t="s">
        <v>4924</v>
      </c>
      <c r="C1341" s="45" t="s">
        <v>4925</v>
      </c>
      <c r="D1341" s="45"/>
      <c r="E1341" s="41" t="s">
        <v>6155</v>
      </c>
      <c r="F1341" s="41" t="s">
        <v>9</v>
      </c>
      <c r="G1341" s="41">
        <v>360</v>
      </c>
      <c r="I1341" s="65" t="s">
        <v>2075</v>
      </c>
      <c r="J1341" s="41">
        <v>34</v>
      </c>
      <c r="K1341" s="41">
        <v>54.400000000000006</v>
      </c>
    </row>
    <row r="1342" spans="1:11" x14ac:dyDescent="0.45">
      <c r="A1342" s="41" t="s">
        <v>4921</v>
      </c>
      <c r="B1342" s="45" t="s">
        <v>4926</v>
      </c>
      <c r="C1342" s="45" t="s">
        <v>4927</v>
      </c>
      <c r="D1342" s="45"/>
      <c r="E1342" s="41" t="s">
        <v>6155</v>
      </c>
      <c r="F1342" s="41" t="s">
        <v>13</v>
      </c>
      <c r="G1342" s="41">
        <v>359</v>
      </c>
      <c r="I1342" s="65" t="s">
        <v>2075</v>
      </c>
      <c r="J1342" s="41">
        <v>23</v>
      </c>
      <c r="K1342" s="41">
        <v>36.800000000000004</v>
      </c>
    </row>
    <row r="1343" spans="1:11" x14ac:dyDescent="0.45">
      <c r="A1343" s="41" t="s">
        <v>4921</v>
      </c>
      <c r="B1343" s="45" t="s">
        <v>4928</v>
      </c>
      <c r="C1343" s="45" t="s">
        <v>4929</v>
      </c>
      <c r="D1343" s="45"/>
      <c r="E1343" s="41" t="s">
        <v>2144</v>
      </c>
      <c r="F1343" s="41" t="s">
        <v>13</v>
      </c>
      <c r="G1343" s="41">
        <v>645</v>
      </c>
      <c r="I1343" s="65" t="s">
        <v>2081</v>
      </c>
      <c r="J1343" s="41">
        <v>48</v>
      </c>
      <c r="K1343" s="41">
        <v>76.800000000000011</v>
      </c>
    </row>
    <row r="1344" spans="1:11" x14ac:dyDescent="0.45">
      <c r="A1344" s="41" t="s">
        <v>4921</v>
      </c>
      <c r="B1344" s="45" t="s">
        <v>4930</v>
      </c>
      <c r="C1344" s="45" t="s">
        <v>4931</v>
      </c>
      <c r="D1344" s="45"/>
      <c r="E1344" s="41" t="s">
        <v>2084</v>
      </c>
      <c r="F1344" s="41" t="s">
        <v>13</v>
      </c>
      <c r="G1344" s="41">
        <v>835</v>
      </c>
      <c r="I1344" s="65" t="s">
        <v>2085</v>
      </c>
      <c r="J1344" s="41">
        <v>61</v>
      </c>
      <c r="K1344" s="41">
        <v>97.600000000000009</v>
      </c>
    </row>
    <row r="1345" spans="1:11" x14ac:dyDescent="0.45">
      <c r="A1345" s="41" t="s">
        <v>4932</v>
      </c>
      <c r="B1345" s="45" t="s">
        <v>4933</v>
      </c>
      <c r="C1345" s="45" t="s">
        <v>4934</v>
      </c>
      <c r="D1345" s="45"/>
      <c r="E1345" s="41" t="s">
        <v>2089</v>
      </c>
      <c r="F1345" s="41" t="s">
        <v>7</v>
      </c>
      <c r="G1345" s="41">
        <v>718</v>
      </c>
      <c r="I1345" s="65" t="s">
        <v>2075</v>
      </c>
      <c r="J1345" s="41">
        <v>488</v>
      </c>
      <c r="K1345" s="41">
        <v>739.2</v>
      </c>
    </row>
    <row r="1346" spans="1:11" x14ac:dyDescent="0.45">
      <c r="A1346" s="41" t="s">
        <v>4932</v>
      </c>
      <c r="B1346" s="45" t="s">
        <v>4935</v>
      </c>
      <c r="C1346" s="45" t="s">
        <v>4936</v>
      </c>
      <c r="D1346" s="45"/>
      <c r="E1346" s="41" t="s">
        <v>2080</v>
      </c>
      <c r="F1346" s="41" t="s">
        <v>7</v>
      </c>
      <c r="G1346" s="41">
        <v>572</v>
      </c>
      <c r="I1346" s="65" t="s">
        <v>2081</v>
      </c>
      <c r="J1346" s="41">
        <v>364</v>
      </c>
      <c r="K1346" s="41">
        <v>582.4</v>
      </c>
    </row>
    <row r="1347" spans="1:11" x14ac:dyDescent="0.45">
      <c r="A1347" s="41" t="s">
        <v>4932</v>
      </c>
      <c r="B1347" s="45" t="s">
        <v>4937</v>
      </c>
      <c r="C1347" s="45" t="s">
        <v>4938</v>
      </c>
      <c r="D1347" s="45"/>
      <c r="E1347" s="41" t="s">
        <v>2084</v>
      </c>
      <c r="F1347" s="41" t="s">
        <v>7</v>
      </c>
      <c r="G1347" s="41">
        <v>376</v>
      </c>
      <c r="I1347" s="65" t="s">
        <v>2085</v>
      </c>
      <c r="J1347" s="41">
        <v>216</v>
      </c>
      <c r="K1347" s="41">
        <v>339.20000000000005</v>
      </c>
    </row>
    <row r="1348" spans="1:11" x14ac:dyDescent="0.45">
      <c r="A1348" s="41" t="s">
        <v>4939</v>
      </c>
      <c r="B1348" s="45" t="s">
        <v>4940</v>
      </c>
      <c r="C1348" s="45" t="s">
        <v>4941</v>
      </c>
      <c r="D1348" s="45"/>
      <c r="E1348" s="41" t="s">
        <v>2070</v>
      </c>
      <c r="F1348" s="41" t="s">
        <v>13</v>
      </c>
      <c r="G1348" s="41">
        <v>77</v>
      </c>
      <c r="I1348" s="65" t="s">
        <v>2071</v>
      </c>
      <c r="J1348" s="41">
        <v>9</v>
      </c>
      <c r="K1348" s="41">
        <v>0</v>
      </c>
    </row>
    <row r="1349" spans="1:11" x14ac:dyDescent="0.45">
      <c r="A1349" s="41" t="s">
        <v>4939</v>
      </c>
      <c r="B1349" s="45" t="s">
        <v>4942</v>
      </c>
      <c r="C1349" s="45" t="s">
        <v>4943</v>
      </c>
      <c r="D1349" s="45"/>
      <c r="E1349" s="41" t="s">
        <v>6155</v>
      </c>
      <c r="F1349" s="41" t="s">
        <v>13</v>
      </c>
      <c r="G1349" s="41">
        <v>282</v>
      </c>
      <c r="I1349" s="65" t="s">
        <v>2075</v>
      </c>
      <c r="J1349" s="41">
        <v>10</v>
      </c>
      <c r="K1349" s="41">
        <v>16</v>
      </c>
    </row>
    <row r="1350" spans="1:11" x14ac:dyDescent="0.45">
      <c r="A1350" s="41" t="s">
        <v>4939</v>
      </c>
      <c r="B1350" s="45" t="s">
        <v>4944</v>
      </c>
      <c r="C1350" s="45" t="s">
        <v>4945</v>
      </c>
      <c r="D1350" s="45"/>
      <c r="E1350" s="41" t="s">
        <v>6155</v>
      </c>
      <c r="F1350" s="41" t="s">
        <v>9</v>
      </c>
      <c r="G1350" s="41">
        <v>261</v>
      </c>
      <c r="I1350" s="65" t="s">
        <v>2075</v>
      </c>
      <c r="J1350" s="41">
        <v>20</v>
      </c>
      <c r="K1350" s="41">
        <v>32</v>
      </c>
    </row>
    <row r="1351" spans="1:11" x14ac:dyDescent="0.45">
      <c r="A1351" s="41" t="s">
        <v>4939</v>
      </c>
      <c r="B1351" s="45" t="s">
        <v>4946</v>
      </c>
      <c r="C1351" s="45" t="s">
        <v>4947</v>
      </c>
      <c r="D1351" s="45"/>
      <c r="E1351" s="41" t="s">
        <v>6155</v>
      </c>
      <c r="F1351" s="41" t="s">
        <v>13</v>
      </c>
      <c r="G1351" s="41">
        <v>233</v>
      </c>
      <c r="I1351" s="65" t="s">
        <v>2075</v>
      </c>
      <c r="J1351" s="41">
        <v>18</v>
      </c>
      <c r="K1351" s="41">
        <v>28.8</v>
      </c>
    </row>
    <row r="1352" spans="1:11" x14ac:dyDescent="0.45">
      <c r="A1352" s="41" t="s">
        <v>4939</v>
      </c>
      <c r="B1352" s="45" t="s">
        <v>4948</v>
      </c>
      <c r="C1352" s="45" t="s">
        <v>4949</v>
      </c>
      <c r="D1352" s="45"/>
      <c r="E1352" s="41" t="s">
        <v>6155</v>
      </c>
      <c r="F1352" s="41" t="s">
        <v>13</v>
      </c>
      <c r="G1352" s="41">
        <v>226</v>
      </c>
      <c r="I1352" s="65" t="s">
        <v>2075</v>
      </c>
      <c r="J1352" s="41">
        <v>13</v>
      </c>
      <c r="K1352" s="41">
        <v>20.8</v>
      </c>
    </row>
    <row r="1353" spans="1:11" x14ac:dyDescent="0.45">
      <c r="A1353" s="41" t="s">
        <v>4939</v>
      </c>
      <c r="B1353" s="45" t="s">
        <v>4950</v>
      </c>
      <c r="C1353" s="45" t="s">
        <v>4951</v>
      </c>
      <c r="D1353" s="45"/>
      <c r="E1353" s="41" t="s">
        <v>6155</v>
      </c>
      <c r="F1353" s="41" t="s">
        <v>9</v>
      </c>
      <c r="G1353" s="41">
        <v>336</v>
      </c>
      <c r="I1353" s="65" t="s">
        <v>2075</v>
      </c>
      <c r="J1353" s="41">
        <v>25</v>
      </c>
      <c r="K1353" s="41">
        <v>40</v>
      </c>
    </row>
    <row r="1354" spans="1:11" x14ac:dyDescent="0.45">
      <c r="A1354" s="41" t="s">
        <v>4939</v>
      </c>
      <c r="B1354" s="45" t="s">
        <v>4952</v>
      </c>
      <c r="C1354" s="45" t="s">
        <v>4953</v>
      </c>
      <c r="D1354" s="45"/>
      <c r="E1354" s="41" t="s">
        <v>6155</v>
      </c>
      <c r="F1354" s="41" t="s">
        <v>13</v>
      </c>
      <c r="G1354" s="41">
        <v>312</v>
      </c>
      <c r="I1354" s="65" t="s">
        <v>2075</v>
      </c>
      <c r="J1354" s="41">
        <v>25</v>
      </c>
      <c r="K1354" s="41">
        <v>40</v>
      </c>
    </row>
    <row r="1355" spans="1:11" x14ac:dyDescent="0.45">
      <c r="A1355" s="41" t="s">
        <v>4939</v>
      </c>
      <c r="B1355" s="45" t="s">
        <v>4954</v>
      </c>
      <c r="C1355" s="45" t="s">
        <v>4955</v>
      </c>
      <c r="D1355" s="45"/>
      <c r="E1355" s="41" t="s">
        <v>6155</v>
      </c>
      <c r="F1355" s="41" t="s">
        <v>13</v>
      </c>
      <c r="G1355" s="41">
        <v>162</v>
      </c>
      <c r="I1355" s="65" t="s">
        <v>2075</v>
      </c>
      <c r="J1355" s="41">
        <v>12</v>
      </c>
      <c r="K1355" s="41">
        <v>19.200000000000003</v>
      </c>
    </row>
    <row r="1356" spans="1:11" x14ac:dyDescent="0.45">
      <c r="A1356" s="41" t="s">
        <v>4939</v>
      </c>
      <c r="B1356" s="45" t="s">
        <v>4956</v>
      </c>
      <c r="C1356" s="45" t="s">
        <v>4957</v>
      </c>
      <c r="D1356" s="45"/>
      <c r="E1356" s="41" t="s">
        <v>2144</v>
      </c>
      <c r="F1356" s="41" t="s">
        <v>13</v>
      </c>
      <c r="G1356" s="41">
        <v>1077</v>
      </c>
      <c r="I1356" s="65" t="s">
        <v>2081</v>
      </c>
      <c r="J1356" s="41">
        <v>79</v>
      </c>
      <c r="K1356" s="41">
        <v>126.4</v>
      </c>
    </row>
    <row r="1357" spans="1:11" x14ac:dyDescent="0.45">
      <c r="A1357" s="41" t="s">
        <v>4939</v>
      </c>
      <c r="B1357" s="45" t="s">
        <v>4958</v>
      </c>
      <c r="C1357" s="45" t="s">
        <v>4959</v>
      </c>
      <c r="D1357" s="45"/>
      <c r="E1357" s="41" t="s">
        <v>2084</v>
      </c>
      <c r="F1357" s="41" t="s">
        <v>9</v>
      </c>
      <c r="G1357" s="41">
        <v>1468</v>
      </c>
      <c r="I1357" s="65" t="s">
        <v>2085</v>
      </c>
      <c r="J1357" s="41">
        <v>98</v>
      </c>
      <c r="K1357" s="41">
        <v>153.60000000000002</v>
      </c>
    </row>
    <row r="1358" spans="1:11" x14ac:dyDescent="0.45">
      <c r="A1358" s="41" t="s">
        <v>4960</v>
      </c>
      <c r="B1358" s="45" t="s">
        <v>4961</v>
      </c>
      <c r="C1358" s="45" t="s">
        <v>4962</v>
      </c>
      <c r="D1358" s="45"/>
      <c r="E1358" s="41" t="s">
        <v>6155</v>
      </c>
      <c r="F1358" s="41" t="s">
        <v>9</v>
      </c>
      <c r="G1358" s="41">
        <v>98</v>
      </c>
      <c r="I1358" s="65" t="s">
        <v>2075</v>
      </c>
      <c r="J1358" s="41">
        <v>29</v>
      </c>
      <c r="K1358" s="41">
        <v>46.400000000000006</v>
      </c>
    </row>
    <row r="1359" spans="1:11" x14ac:dyDescent="0.45">
      <c r="A1359" s="41" t="s">
        <v>4963</v>
      </c>
      <c r="B1359" s="45" t="s">
        <v>4964</v>
      </c>
      <c r="C1359" s="45" t="s">
        <v>4965</v>
      </c>
      <c r="D1359" s="45"/>
      <c r="E1359" s="41" t="s">
        <v>6157</v>
      </c>
      <c r="F1359" s="41" t="s">
        <v>13</v>
      </c>
      <c r="G1359" s="41">
        <v>372</v>
      </c>
      <c r="I1359" s="65" t="s">
        <v>2075</v>
      </c>
      <c r="J1359" s="41">
        <v>37</v>
      </c>
      <c r="K1359" s="41">
        <v>59.2</v>
      </c>
    </row>
    <row r="1360" spans="1:11" x14ac:dyDescent="0.45">
      <c r="A1360" s="41" t="s">
        <v>4963</v>
      </c>
      <c r="B1360" s="45" t="s">
        <v>4966</v>
      </c>
      <c r="C1360" s="45" t="s">
        <v>4967</v>
      </c>
      <c r="D1360" s="45"/>
      <c r="E1360" s="41" t="s">
        <v>6157</v>
      </c>
      <c r="F1360" s="41" t="s">
        <v>13</v>
      </c>
      <c r="G1360" s="41">
        <v>317</v>
      </c>
      <c r="I1360" s="65" t="s">
        <v>2075</v>
      </c>
      <c r="J1360" s="41">
        <v>13</v>
      </c>
      <c r="K1360" s="41">
        <v>20.8</v>
      </c>
    </row>
    <row r="1361" spans="1:11" x14ac:dyDescent="0.45">
      <c r="A1361" s="41" t="s">
        <v>4963</v>
      </c>
      <c r="B1361" s="45" t="s">
        <v>4968</v>
      </c>
      <c r="C1361" s="45" t="s">
        <v>4969</v>
      </c>
      <c r="D1361" s="45"/>
      <c r="E1361" s="41" t="s">
        <v>2344</v>
      </c>
      <c r="F1361" s="41" t="s">
        <v>13</v>
      </c>
      <c r="G1361" s="41">
        <v>470</v>
      </c>
      <c r="I1361" s="65" t="s">
        <v>2075</v>
      </c>
      <c r="J1361" s="41">
        <v>94</v>
      </c>
      <c r="K1361" s="41">
        <v>139.20000000000002</v>
      </c>
    </row>
    <row r="1362" spans="1:11" x14ac:dyDescent="0.45">
      <c r="A1362" s="41" t="s">
        <v>4963</v>
      </c>
      <c r="B1362" s="45" t="s">
        <v>4970</v>
      </c>
      <c r="C1362" s="45" t="s">
        <v>4971</v>
      </c>
      <c r="D1362" s="45"/>
      <c r="E1362" s="41" t="s">
        <v>2266</v>
      </c>
      <c r="F1362" s="41" t="s">
        <v>9</v>
      </c>
      <c r="G1362" s="41">
        <v>874</v>
      </c>
      <c r="I1362" s="65" t="s">
        <v>2075</v>
      </c>
      <c r="J1362" s="41">
        <v>119</v>
      </c>
      <c r="K1362" s="41">
        <v>190.4</v>
      </c>
    </row>
    <row r="1363" spans="1:11" x14ac:dyDescent="0.45">
      <c r="A1363" s="41" t="s">
        <v>4963</v>
      </c>
      <c r="B1363" s="45" t="s">
        <v>4972</v>
      </c>
      <c r="C1363" s="45" t="s">
        <v>4973</v>
      </c>
      <c r="D1363" s="45"/>
      <c r="E1363" s="41" t="s">
        <v>2107</v>
      </c>
      <c r="F1363" s="41" t="s">
        <v>13</v>
      </c>
      <c r="G1363" s="41">
        <v>624</v>
      </c>
      <c r="I1363" s="65" t="s">
        <v>2081</v>
      </c>
      <c r="J1363" s="41">
        <v>83</v>
      </c>
      <c r="K1363" s="41">
        <v>132.80000000000001</v>
      </c>
    </row>
    <row r="1364" spans="1:11" x14ac:dyDescent="0.45">
      <c r="A1364" s="41" t="s">
        <v>4963</v>
      </c>
      <c r="B1364" s="45" t="s">
        <v>4974</v>
      </c>
      <c r="C1364" s="45" t="s">
        <v>4975</v>
      </c>
      <c r="D1364" s="45"/>
      <c r="E1364" s="41" t="s">
        <v>2084</v>
      </c>
      <c r="F1364" s="41" t="s">
        <v>13</v>
      </c>
      <c r="G1364" s="41">
        <v>1181</v>
      </c>
      <c r="I1364" s="65" t="s">
        <v>2085</v>
      </c>
      <c r="J1364" s="41">
        <v>149</v>
      </c>
      <c r="K1364" s="41">
        <v>232</v>
      </c>
    </row>
    <row r="1365" spans="1:11" x14ac:dyDescent="0.45">
      <c r="A1365" s="41" t="s">
        <v>4976</v>
      </c>
      <c r="B1365" s="45" t="s">
        <v>4977</v>
      </c>
      <c r="C1365" s="45" t="s">
        <v>4978</v>
      </c>
      <c r="D1365" s="45"/>
      <c r="E1365" s="41" t="s">
        <v>2376</v>
      </c>
      <c r="F1365" s="41" t="s">
        <v>9</v>
      </c>
      <c r="G1365" s="41">
        <v>387</v>
      </c>
      <c r="I1365" s="65" t="s">
        <v>2075</v>
      </c>
      <c r="J1365" s="41">
        <v>105</v>
      </c>
      <c r="K1365" s="41">
        <v>152</v>
      </c>
    </row>
    <row r="1366" spans="1:11" x14ac:dyDescent="0.45">
      <c r="A1366" s="41" t="s">
        <v>4976</v>
      </c>
      <c r="B1366" s="45" t="s">
        <v>4979</v>
      </c>
      <c r="C1366" s="45" t="s">
        <v>4980</v>
      </c>
      <c r="D1366" s="45"/>
      <c r="E1366" s="41" t="s">
        <v>2387</v>
      </c>
      <c r="F1366" s="41" t="s">
        <v>13</v>
      </c>
      <c r="G1366" s="41">
        <v>498</v>
      </c>
      <c r="I1366" s="65" t="s">
        <v>2228</v>
      </c>
      <c r="J1366" s="41">
        <v>113</v>
      </c>
      <c r="K1366" s="41">
        <v>180.8</v>
      </c>
    </row>
    <row r="1367" spans="1:11" x14ac:dyDescent="0.45">
      <c r="A1367" s="41" t="s">
        <v>4981</v>
      </c>
      <c r="B1367" s="45" t="s">
        <v>4982</v>
      </c>
      <c r="C1367" s="45" t="s">
        <v>4983</v>
      </c>
      <c r="D1367" s="45"/>
      <c r="E1367" s="41" t="s">
        <v>2269</v>
      </c>
      <c r="F1367" s="41" t="s">
        <v>9</v>
      </c>
      <c r="G1367" s="41">
        <v>286</v>
      </c>
      <c r="I1367" s="65" t="s">
        <v>2075</v>
      </c>
      <c r="J1367" s="41">
        <v>58</v>
      </c>
      <c r="K1367" s="41">
        <v>92.800000000000011</v>
      </c>
    </row>
    <row r="1368" spans="1:11" x14ac:dyDescent="0.45">
      <c r="A1368" s="41" t="s">
        <v>4981</v>
      </c>
      <c r="B1368" s="45" t="s">
        <v>4984</v>
      </c>
      <c r="C1368" s="45" t="s">
        <v>4985</v>
      </c>
      <c r="D1368" s="45"/>
      <c r="E1368" s="41" t="s">
        <v>2263</v>
      </c>
      <c r="F1368" s="41" t="s">
        <v>9</v>
      </c>
      <c r="G1368" s="41">
        <v>161</v>
      </c>
      <c r="I1368" s="65" t="s">
        <v>2071</v>
      </c>
      <c r="J1368" s="41">
        <v>29</v>
      </c>
      <c r="K1368" s="41">
        <v>35.200000000000003</v>
      </c>
    </row>
    <row r="1369" spans="1:11" x14ac:dyDescent="0.45">
      <c r="A1369" s="41" t="s">
        <v>4981</v>
      </c>
      <c r="B1369" s="45" t="s">
        <v>4986</v>
      </c>
      <c r="C1369" s="45" t="s">
        <v>4987</v>
      </c>
      <c r="D1369" s="45"/>
      <c r="E1369" s="41" t="s">
        <v>2266</v>
      </c>
      <c r="F1369" s="41" t="s">
        <v>9</v>
      </c>
      <c r="G1369" s="41">
        <v>295</v>
      </c>
      <c r="I1369" s="65" t="s">
        <v>2075</v>
      </c>
      <c r="J1369" s="41">
        <v>50</v>
      </c>
      <c r="K1369" s="41">
        <v>80</v>
      </c>
    </row>
    <row r="1370" spans="1:11" x14ac:dyDescent="0.45">
      <c r="A1370" s="41" t="s">
        <v>4981</v>
      </c>
      <c r="B1370" s="45" t="s">
        <v>4988</v>
      </c>
      <c r="C1370" s="45" t="s">
        <v>4989</v>
      </c>
      <c r="D1370" s="45"/>
      <c r="E1370" s="41" t="s">
        <v>2227</v>
      </c>
      <c r="F1370" s="41" t="s">
        <v>13</v>
      </c>
      <c r="G1370" s="41">
        <v>637</v>
      </c>
      <c r="I1370" s="65" t="s">
        <v>2228</v>
      </c>
      <c r="J1370" s="41">
        <v>135</v>
      </c>
      <c r="K1370" s="41">
        <v>216</v>
      </c>
    </row>
    <row r="1371" spans="1:11" x14ac:dyDescent="0.45">
      <c r="A1371" s="41" t="s">
        <v>4990</v>
      </c>
      <c r="B1371" s="45" t="s">
        <v>4991</v>
      </c>
      <c r="C1371" s="45" t="s">
        <v>4992</v>
      </c>
      <c r="D1371" s="45"/>
      <c r="E1371" s="41" t="s">
        <v>2070</v>
      </c>
      <c r="F1371" s="41" t="s">
        <v>13</v>
      </c>
      <c r="G1371" s="41">
        <v>122</v>
      </c>
      <c r="I1371" s="65" t="s">
        <v>2071</v>
      </c>
      <c r="J1371" s="41">
        <v>66</v>
      </c>
      <c r="K1371" s="41">
        <v>0</v>
      </c>
    </row>
    <row r="1372" spans="1:11" x14ac:dyDescent="0.45">
      <c r="A1372" s="41" t="s">
        <v>4990</v>
      </c>
      <c r="B1372" s="45" t="s">
        <v>4993</v>
      </c>
      <c r="C1372" s="45" t="s">
        <v>4994</v>
      </c>
      <c r="D1372" s="45"/>
      <c r="E1372" s="41" t="s">
        <v>6153</v>
      </c>
      <c r="F1372" s="41" t="s">
        <v>7</v>
      </c>
      <c r="G1372" s="41">
        <v>185</v>
      </c>
      <c r="I1372" s="65" t="s">
        <v>2075</v>
      </c>
      <c r="J1372" s="41">
        <v>130</v>
      </c>
      <c r="K1372" s="41">
        <v>208</v>
      </c>
    </row>
    <row r="1373" spans="1:11" x14ac:dyDescent="0.45">
      <c r="A1373" s="41" t="s">
        <v>4990</v>
      </c>
      <c r="B1373" s="45" t="s">
        <v>4995</v>
      </c>
      <c r="C1373" s="45" t="s">
        <v>4996</v>
      </c>
      <c r="D1373" s="45"/>
      <c r="E1373" s="41" t="s">
        <v>6153</v>
      </c>
      <c r="F1373" s="41" t="s">
        <v>7</v>
      </c>
      <c r="G1373" s="41">
        <v>196</v>
      </c>
      <c r="I1373" s="65" t="s">
        <v>2075</v>
      </c>
      <c r="J1373" s="41">
        <v>129</v>
      </c>
      <c r="K1373" s="41">
        <v>206.4</v>
      </c>
    </row>
    <row r="1374" spans="1:11" x14ac:dyDescent="0.45">
      <c r="A1374" s="41" t="s">
        <v>4990</v>
      </c>
      <c r="B1374" s="45" t="s">
        <v>4997</v>
      </c>
      <c r="C1374" s="45" t="s">
        <v>4998</v>
      </c>
      <c r="D1374" s="45"/>
      <c r="E1374" s="41" t="s">
        <v>6153</v>
      </c>
      <c r="F1374" s="41" t="s">
        <v>7</v>
      </c>
      <c r="G1374" s="41">
        <v>314</v>
      </c>
      <c r="I1374" s="65" t="s">
        <v>2075</v>
      </c>
      <c r="J1374" s="41">
        <v>143</v>
      </c>
      <c r="K1374" s="41">
        <v>228.8</v>
      </c>
    </row>
    <row r="1375" spans="1:11" x14ac:dyDescent="0.45">
      <c r="A1375" s="41" t="s">
        <v>4990</v>
      </c>
      <c r="B1375" s="45" t="s">
        <v>4999</v>
      </c>
      <c r="C1375" s="45" t="s">
        <v>5000</v>
      </c>
      <c r="D1375" s="45"/>
      <c r="E1375" s="41" t="s">
        <v>6153</v>
      </c>
      <c r="F1375" s="41" t="s">
        <v>7</v>
      </c>
      <c r="G1375" s="41">
        <v>359</v>
      </c>
      <c r="I1375" s="65" t="s">
        <v>2075</v>
      </c>
      <c r="J1375" s="41">
        <v>138</v>
      </c>
      <c r="K1375" s="41">
        <v>220.8</v>
      </c>
    </row>
    <row r="1376" spans="1:11" x14ac:dyDescent="0.45">
      <c r="A1376" s="41" t="s">
        <v>4990</v>
      </c>
      <c r="B1376" s="45" t="s">
        <v>5001</v>
      </c>
      <c r="C1376" s="45" t="s">
        <v>5002</v>
      </c>
      <c r="D1376" s="45"/>
      <c r="E1376" s="41" t="s">
        <v>6153</v>
      </c>
      <c r="F1376" s="41" t="s">
        <v>7</v>
      </c>
      <c r="G1376" s="41">
        <v>320</v>
      </c>
      <c r="I1376" s="65" t="s">
        <v>2075</v>
      </c>
      <c r="J1376" s="41">
        <v>160</v>
      </c>
      <c r="K1376" s="41">
        <v>256</v>
      </c>
    </row>
    <row r="1377" spans="1:11" x14ac:dyDescent="0.45">
      <c r="A1377" s="41" t="s">
        <v>4990</v>
      </c>
      <c r="B1377" s="45" t="s">
        <v>5003</v>
      </c>
      <c r="C1377" s="45" t="s">
        <v>5004</v>
      </c>
      <c r="D1377" s="45"/>
      <c r="E1377" s="41" t="s">
        <v>6153</v>
      </c>
      <c r="F1377" s="41" t="s">
        <v>7</v>
      </c>
      <c r="G1377" s="41">
        <v>278</v>
      </c>
      <c r="I1377" s="65" t="s">
        <v>2075</v>
      </c>
      <c r="J1377" s="41">
        <v>112</v>
      </c>
      <c r="K1377" s="41">
        <v>179.20000000000002</v>
      </c>
    </row>
    <row r="1378" spans="1:11" x14ac:dyDescent="0.45">
      <c r="A1378" s="41" t="s">
        <v>4990</v>
      </c>
      <c r="B1378" s="45" t="s">
        <v>5005</v>
      </c>
      <c r="C1378" s="45" t="s">
        <v>5006</v>
      </c>
      <c r="D1378" s="45"/>
      <c r="E1378" s="41" t="s">
        <v>3069</v>
      </c>
      <c r="F1378" s="41" t="s">
        <v>7</v>
      </c>
      <c r="G1378" s="41">
        <v>691</v>
      </c>
      <c r="I1378" s="65" t="s">
        <v>2075</v>
      </c>
      <c r="J1378" s="41">
        <v>297</v>
      </c>
      <c r="K1378" s="41">
        <v>475.20000000000005</v>
      </c>
    </row>
    <row r="1379" spans="1:11" x14ac:dyDescent="0.45">
      <c r="A1379" s="41" t="s">
        <v>4990</v>
      </c>
      <c r="B1379" s="45" t="s">
        <v>5007</v>
      </c>
      <c r="C1379" s="45" t="s">
        <v>5008</v>
      </c>
      <c r="D1379" s="45"/>
      <c r="E1379" s="41" t="s">
        <v>2107</v>
      </c>
      <c r="F1379" s="41" t="s">
        <v>7</v>
      </c>
      <c r="G1379" s="41">
        <v>768</v>
      </c>
      <c r="I1379" s="65" t="s">
        <v>2081</v>
      </c>
      <c r="J1379" s="41">
        <v>323</v>
      </c>
      <c r="K1379" s="41">
        <v>516.80000000000007</v>
      </c>
    </row>
    <row r="1380" spans="1:11" x14ac:dyDescent="0.45">
      <c r="A1380" s="41" t="s">
        <v>4990</v>
      </c>
      <c r="B1380" s="45" t="s">
        <v>5009</v>
      </c>
      <c r="C1380" s="45" t="s">
        <v>5010</v>
      </c>
      <c r="D1380" s="45"/>
      <c r="E1380" s="41" t="s">
        <v>2084</v>
      </c>
      <c r="F1380" s="41" t="s">
        <v>7</v>
      </c>
      <c r="G1380" s="41">
        <v>1100</v>
      </c>
      <c r="I1380" s="65" t="s">
        <v>2085</v>
      </c>
      <c r="J1380" s="41">
        <v>357</v>
      </c>
      <c r="K1380" s="41">
        <v>555.20000000000005</v>
      </c>
    </row>
    <row r="1381" spans="1:11" x14ac:dyDescent="0.45">
      <c r="A1381" s="41" t="s">
        <v>4990</v>
      </c>
      <c r="B1381" s="45" t="s">
        <v>5011</v>
      </c>
      <c r="C1381" s="45" t="s">
        <v>5012</v>
      </c>
      <c r="D1381" s="45"/>
      <c r="E1381" s="41" t="s">
        <v>2084</v>
      </c>
      <c r="F1381" s="41" t="s">
        <v>7</v>
      </c>
      <c r="G1381" s="41">
        <v>561</v>
      </c>
      <c r="I1381" s="65" t="s">
        <v>2085</v>
      </c>
      <c r="J1381" s="41">
        <v>232</v>
      </c>
      <c r="K1381" s="41">
        <v>369.6</v>
      </c>
    </row>
    <row r="1382" spans="1:11" x14ac:dyDescent="0.45">
      <c r="A1382" s="41" t="s">
        <v>5013</v>
      </c>
      <c r="B1382" s="45" t="s">
        <v>5014</v>
      </c>
      <c r="C1382" s="45" t="s">
        <v>5015</v>
      </c>
      <c r="D1382" s="45"/>
      <c r="E1382" s="41" t="s">
        <v>2182</v>
      </c>
      <c r="F1382" s="41" t="s">
        <v>13</v>
      </c>
      <c r="G1382" s="41">
        <v>356</v>
      </c>
      <c r="I1382" s="65" t="s">
        <v>2075</v>
      </c>
      <c r="J1382" s="41">
        <v>25</v>
      </c>
      <c r="K1382" s="41">
        <v>40</v>
      </c>
    </row>
    <row r="1383" spans="1:11" x14ac:dyDescent="0.45">
      <c r="A1383" s="41" t="s">
        <v>5013</v>
      </c>
      <c r="B1383" s="45" t="s">
        <v>5016</v>
      </c>
      <c r="C1383" s="45" t="s">
        <v>5017</v>
      </c>
      <c r="D1383" s="45"/>
      <c r="E1383" s="41" t="s">
        <v>2182</v>
      </c>
      <c r="F1383" s="41" t="s">
        <v>13</v>
      </c>
      <c r="G1383" s="41">
        <v>327</v>
      </c>
      <c r="I1383" s="65" t="s">
        <v>2075</v>
      </c>
      <c r="J1383" s="41">
        <v>25</v>
      </c>
      <c r="K1383" s="41">
        <v>40</v>
      </c>
    </row>
    <row r="1384" spans="1:11" x14ac:dyDescent="0.45">
      <c r="A1384" s="41" t="s">
        <v>5013</v>
      </c>
      <c r="B1384" s="45" t="s">
        <v>5018</v>
      </c>
      <c r="C1384" s="45" t="s">
        <v>5019</v>
      </c>
      <c r="D1384" s="45"/>
      <c r="E1384" s="41" t="s">
        <v>2215</v>
      </c>
      <c r="F1384" s="41" t="s">
        <v>13</v>
      </c>
      <c r="G1384" s="41">
        <v>336</v>
      </c>
      <c r="I1384" s="65" t="s">
        <v>2071</v>
      </c>
      <c r="J1384" s="41">
        <v>17</v>
      </c>
      <c r="K1384" s="41">
        <v>25.6</v>
      </c>
    </row>
    <row r="1385" spans="1:11" x14ac:dyDescent="0.45">
      <c r="A1385" s="41" t="s">
        <v>5013</v>
      </c>
      <c r="B1385" s="45" t="s">
        <v>5020</v>
      </c>
      <c r="C1385" s="45" t="s">
        <v>5021</v>
      </c>
      <c r="D1385" s="45"/>
      <c r="E1385" s="41" t="s">
        <v>2215</v>
      </c>
      <c r="F1385" s="41" t="s">
        <v>13</v>
      </c>
      <c r="G1385" s="41">
        <v>293</v>
      </c>
      <c r="I1385" s="65" t="s">
        <v>2071</v>
      </c>
      <c r="J1385" s="41">
        <v>25</v>
      </c>
      <c r="K1385" s="41">
        <v>36.800000000000004</v>
      </c>
    </row>
    <row r="1386" spans="1:11" x14ac:dyDescent="0.45">
      <c r="A1386" s="41" t="s">
        <v>5013</v>
      </c>
      <c r="B1386" s="45" t="s">
        <v>5022</v>
      </c>
      <c r="C1386" s="45" t="s">
        <v>5023</v>
      </c>
      <c r="D1386" s="45"/>
      <c r="E1386" s="41" t="s">
        <v>2182</v>
      </c>
      <c r="F1386" s="41" t="s">
        <v>13</v>
      </c>
      <c r="G1386" s="41">
        <v>355</v>
      </c>
      <c r="I1386" s="65" t="s">
        <v>2075</v>
      </c>
      <c r="J1386" s="41">
        <v>25</v>
      </c>
      <c r="K1386" s="41">
        <v>40</v>
      </c>
    </row>
    <row r="1387" spans="1:11" x14ac:dyDescent="0.45">
      <c r="A1387" s="41" t="s">
        <v>5013</v>
      </c>
      <c r="B1387" s="45" t="s">
        <v>5024</v>
      </c>
      <c r="C1387" s="45" t="s">
        <v>5025</v>
      </c>
      <c r="D1387" s="45"/>
      <c r="E1387" s="41" t="s">
        <v>2215</v>
      </c>
      <c r="F1387" s="41" t="s">
        <v>9</v>
      </c>
      <c r="G1387" s="41">
        <v>297</v>
      </c>
      <c r="I1387" s="65" t="s">
        <v>2071</v>
      </c>
      <c r="J1387" s="41">
        <v>43</v>
      </c>
      <c r="K1387" s="41">
        <v>56</v>
      </c>
    </row>
    <row r="1388" spans="1:11" x14ac:dyDescent="0.45">
      <c r="A1388" s="41" t="s">
        <v>5013</v>
      </c>
      <c r="B1388" s="45" t="s">
        <v>5026</v>
      </c>
      <c r="C1388" s="45" t="s">
        <v>5027</v>
      </c>
      <c r="D1388" s="45"/>
      <c r="E1388" s="41" t="s">
        <v>2144</v>
      </c>
      <c r="F1388" s="41" t="s">
        <v>13</v>
      </c>
      <c r="G1388" s="41">
        <v>538</v>
      </c>
      <c r="I1388" s="65" t="s">
        <v>2081</v>
      </c>
      <c r="J1388" s="41">
        <v>37</v>
      </c>
      <c r="K1388" s="41">
        <v>59.2</v>
      </c>
    </row>
    <row r="1389" spans="1:11" x14ac:dyDescent="0.45">
      <c r="A1389" s="41" t="s">
        <v>5013</v>
      </c>
      <c r="B1389" s="45" t="s">
        <v>5028</v>
      </c>
      <c r="C1389" s="45" t="s">
        <v>5029</v>
      </c>
      <c r="D1389" s="45"/>
      <c r="E1389" s="41" t="s">
        <v>2144</v>
      </c>
      <c r="F1389" s="41" t="s">
        <v>13</v>
      </c>
      <c r="G1389" s="41">
        <v>599</v>
      </c>
      <c r="I1389" s="65" t="s">
        <v>2081</v>
      </c>
      <c r="J1389" s="41">
        <v>41</v>
      </c>
      <c r="K1389" s="41">
        <v>65.600000000000009</v>
      </c>
    </row>
    <row r="1390" spans="1:11" x14ac:dyDescent="0.45">
      <c r="A1390" s="41" t="s">
        <v>5013</v>
      </c>
      <c r="B1390" s="45" t="s">
        <v>5030</v>
      </c>
      <c r="C1390" s="45" t="s">
        <v>5031</v>
      </c>
      <c r="D1390" s="45"/>
      <c r="E1390" s="41" t="s">
        <v>2084</v>
      </c>
      <c r="F1390" s="41" t="s">
        <v>13</v>
      </c>
      <c r="G1390" s="41">
        <v>1641</v>
      </c>
      <c r="I1390" s="65" t="s">
        <v>2085</v>
      </c>
      <c r="J1390" s="41">
        <v>101</v>
      </c>
      <c r="K1390" s="41">
        <v>160</v>
      </c>
    </row>
    <row r="1391" spans="1:11" x14ac:dyDescent="0.45">
      <c r="A1391" s="41" t="s">
        <v>5032</v>
      </c>
      <c r="B1391" s="45" t="s">
        <v>5033</v>
      </c>
      <c r="C1391" s="45" t="s">
        <v>5034</v>
      </c>
      <c r="D1391" s="45"/>
      <c r="E1391" s="41" t="s">
        <v>2124</v>
      </c>
      <c r="F1391" s="41" t="s">
        <v>13</v>
      </c>
      <c r="G1391" s="41">
        <v>106</v>
      </c>
      <c r="I1391" s="65" t="s">
        <v>2075</v>
      </c>
      <c r="J1391" s="41">
        <v>25</v>
      </c>
      <c r="K1391" s="41">
        <v>35.200000000000003</v>
      </c>
    </row>
    <row r="1392" spans="1:11" x14ac:dyDescent="0.45">
      <c r="A1392" s="41" t="s">
        <v>5035</v>
      </c>
      <c r="B1392" s="45" t="s">
        <v>5036</v>
      </c>
      <c r="C1392" s="45" t="s">
        <v>5037</v>
      </c>
      <c r="D1392" s="45"/>
      <c r="E1392" s="41" t="s">
        <v>2344</v>
      </c>
      <c r="F1392" s="41" t="s">
        <v>9</v>
      </c>
      <c r="G1392" s="41">
        <v>334</v>
      </c>
      <c r="I1392" s="65" t="s">
        <v>2075</v>
      </c>
      <c r="J1392" s="41">
        <v>24</v>
      </c>
      <c r="K1392" s="41">
        <v>36.800000000000004</v>
      </c>
    </row>
    <row r="1393" spans="1:11" x14ac:dyDescent="0.45">
      <c r="A1393" s="41" t="s">
        <v>5035</v>
      </c>
      <c r="B1393" s="45" t="s">
        <v>5038</v>
      </c>
      <c r="C1393" s="45" t="s">
        <v>5039</v>
      </c>
      <c r="D1393" s="45"/>
      <c r="E1393" s="41" t="s">
        <v>2244</v>
      </c>
      <c r="F1393" s="41" t="s">
        <v>13</v>
      </c>
      <c r="G1393" s="41">
        <v>284</v>
      </c>
      <c r="I1393" s="65" t="s">
        <v>2075</v>
      </c>
      <c r="J1393" s="41">
        <v>20</v>
      </c>
      <c r="K1393" s="41">
        <v>32</v>
      </c>
    </row>
    <row r="1394" spans="1:11" x14ac:dyDescent="0.45">
      <c r="A1394" s="41" t="s">
        <v>5035</v>
      </c>
      <c r="B1394" s="45" t="s">
        <v>3853</v>
      </c>
      <c r="C1394" s="45" t="s">
        <v>5040</v>
      </c>
      <c r="D1394" s="45"/>
      <c r="E1394" s="41" t="s">
        <v>2344</v>
      </c>
      <c r="F1394" s="41" t="s">
        <v>9</v>
      </c>
      <c r="G1394" s="41">
        <v>197</v>
      </c>
      <c r="I1394" s="65" t="s">
        <v>2075</v>
      </c>
      <c r="J1394" s="41">
        <v>14</v>
      </c>
      <c r="K1394" s="41">
        <v>22.400000000000002</v>
      </c>
    </row>
    <row r="1395" spans="1:11" x14ac:dyDescent="0.45">
      <c r="A1395" s="41" t="s">
        <v>5035</v>
      </c>
      <c r="B1395" s="45" t="s">
        <v>5041</v>
      </c>
      <c r="C1395" s="45" t="s">
        <v>5042</v>
      </c>
      <c r="D1395" s="45"/>
      <c r="E1395" s="41" t="s">
        <v>2144</v>
      </c>
      <c r="F1395" s="41" t="s">
        <v>13</v>
      </c>
      <c r="G1395" s="41">
        <v>456</v>
      </c>
      <c r="I1395" s="65" t="s">
        <v>2081</v>
      </c>
      <c r="J1395" s="41">
        <v>32</v>
      </c>
      <c r="K1395" s="41">
        <v>51.2</v>
      </c>
    </row>
    <row r="1396" spans="1:11" x14ac:dyDescent="0.45">
      <c r="A1396" s="41" t="s">
        <v>5035</v>
      </c>
      <c r="B1396" s="45" t="s">
        <v>5043</v>
      </c>
      <c r="C1396" s="45" t="s">
        <v>5044</v>
      </c>
      <c r="D1396" s="45"/>
      <c r="E1396" s="41" t="s">
        <v>2084</v>
      </c>
      <c r="F1396" s="41" t="s">
        <v>13</v>
      </c>
      <c r="G1396" s="41">
        <v>633</v>
      </c>
      <c r="I1396" s="65" t="s">
        <v>2085</v>
      </c>
      <c r="J1396" s="41">
        <v>29</v>
      </c>
      <c r="K1396" s="41">
        <v>46.400000000000006</v>
      </c>
    </row>
    <row r="1397" spans="1:11" x14ac:dyDescent="0.45">
      <c r="A1397" s="41" t="s">
        <v>5045</v>
      </c>
      <c r="B1397" s="45" t="s">
        <v>5046</v>
      </c>
      <c r="C1397" s="45" t="s">
        <v>5047</v>
      </c>
      <c r="D1397" s="45"/>
      <c r="E1397" s="41" t="s">
        <v>2215</v>
      </c>
      <c r="F1397" s="41" t="s">
        <v>7</v>
      </c>
      <c r="G1397" s="41">
        <v>359</v>
      </c>
      <c r="I1397" s="65" t="s">
        <v>2071</v>
      </c>
      <c r="J1397" s="41">
        <v>125</v>
      </c>
      <c r="K1397" s="41">
        <v>171.20000000000002</v>
      </c>
    </row>
    <row r="1398" spans="1:11" x14ac:dyDescent="0.45">
      <c r="A1398" s="41" t="s">
        <v>5045</v>
      </c>
      <c r="B1398" s="45" t="s">
        <v>5048</v>
      </c>
      <c r="C1398" s="45" t="s">
        <v>5049</v>
      </c>
      <c r="D1398" s="45"/>
      <c r="E1398" s="41" t="s">
        <v>2592</v>
      </c>
      <c r="F1398" s="41" t="s">
        <v>7</v>
      </c>
      <c r="G1398" s="41">
        <v>467</v>
      </c>
      <c r="I1398" s="65" t="s">
        <v>2075</v>
      </c>
      <c r="J1398" s="41">
        <v>132</v>
      </c>
      <c r="K1398" s="41">
        <v>211.20000000000002</v>
      </c>
    </row>
    <row r="1399" spans="1:11" x14ac:dyDescent="0.45">
      <c r="A1399" s="41" t="s">
        <v>5045</v>
      </c>
      <c r="B1399" s="45" t="s">
        <v>5050</v>
      </c>
      <c r="C1399" s="45" t="s">
        <v>5051</v>
      </c>
      <c r="D1399" s="45"/>
      <c r="E1399" s="41" t="s">
        <v>2227</v>
      </c>
      <c r="F1399" s="41" t="s">
        <v>13</v>
      </c>
      <c r="G1399" s="41">
        <v>545</v>
      </c>
      <c r="I1399" s="65" t="s">
        <v>2228</v>
      </c>
      <c r="J1399" s="41">
        <v>140</v>
      </c>
      <c r="K1399" s="41">
        <v>220.8</v>
      </c>
    </row>
    <row r="1400" spans="1:11" x14ac:dyDescent="0.45">
      <c r="A1400" s="41" t="s">
        <v>5052</v>
      </c>
      <c r="B1400" s="45" t="s">
        <v>5053</v>
      </c>
      <c r="C1400" s="45" t="s">
        <v>5054</v>
      </c>
      <c r="D1400" s="45"/>
      <c r="E1400" s="41" t="s">
        <v>2070</v>
      </c>
      <c r="F1400" s="41" t="s">
        <v>13</v>
      </c>
      <c r="G1400" s="41">
        <v>88</v>
      </c>
      <c r="I1400" s="65" t="s">
        <v>2071</v>
      </c>
      <c r="J1400" s="41">
        <v>51</v>
      </c>
      <c r="K1400" s="41">
        <v>0</v>
      </c>
    </row>
    <row r="1401" spans="1:11" x14ac:dyDescent="0.45">
      <c r="A1401" s="41" t="s">
        <v>5052</v>
      </c>
      <c r="B1401" s="45" t="s">
        <v>5055</v>
      </c>
      <c r="C1401" s="45" t="s">
        <v>5056</v>
      </c>
      <c r="D1401" s="45"/>
      <c r="E1401" s="41" t="s">
        <v>2598</v>
      </c>
      <c r="F1401" s="41" t="s">
        <v>7</v>
      </c>
      <c r="G1401" s="41">
        <v>238</v>
      </c>
      <c r="I1401" s="65" t="s">
        <v>2071</v>
      </c>
      <c r="J1401" s="41">
        <v>113</v>
      </c>
      <c r="K1401" s="41">
        <v>180.8</v>
      </c>
    </row>
    <row r="1402" spans="1:11" x14ac:dyDescent="0.45">
      <c r="A1402" s="41" t="s">
        <v>5052</v>
      </c>
      <c r="B1402" s="45" t="s">
        <v>5057</v>
      </c>
      <c r="C1402" s="45" t="s">
        <v>5058</v>
      </c>
      <c r="D1402" s="45"/>
      <c r="E1402" s="41" t="s">
        <v>6155</v>
      </c>
      <c r="F1402" s="41" t="s">
        <v>7</v>
      </c>
      <c r="G1402" s="41">
        <v>482</v>
      </c>
      <c r="I1402" s="65" t="s">
        <v>2075</v>
      </c>
      <c r="J1402" s="41">
        <v>370</v>
      </c>
      <c r="K1402" s="41">
        <v>592</v>
      </c>
    </row>
    <row r="1403" spans="1:11" x14ac:dyDescent="0.45">
      <c r="A1403" s="41" t="s">
        <v>5052</v>
      </c>
      <c r="B1403" s="45" t="s">
        <v>5059</v>
      </c>
      <c r="C1403" s="45" t="s">
        <v>5060</v>
      </c>
      <c r="D1403" s="45"/>
      <c r="E1403" s="41" t="s">
        <v>6155</v>
      </c>
      <c r="F1403" s="41" t="s">
        <v>7</v>
      </c>
      <c r="G1403" s="41">
        <v>414</v>
      </c>
      <c r="I1403" s="65" t="s">
        <v>2075</v>
      </c>
      <c r="J1403" s="41">
        <v>159</v>
      </c>
      <c r="K1403" s="41">
        <v>254.4</v>
      </c>
    </row>
    <row r="1404" spans="1:11" x14ac:dyDescent="0.45">
      <c r="A1404" s="41" t="s">
        <v>5052</v>
      </c>
      <c r="B1404" s="45" t="s">
        <v>2699</v>
      </c>
      <c r="C1404" s="45" t="s">
        <v>5061</v>
      </c>
      <c r="D1404" s="45"/>
      <c r="E1404" s="41" t="s">
        <v>2605</v>
      </c>
      <c r="F1404" s="41" t="s">
        <v>7</v>
      </c>
      <c r="G1404" s="41">
        <v>177</v>
      </c>
      <c r="I1404" s="65" t="s">
        <v>2075</v>
      </c>
      <c r="J1404" s="41">
        <v>138</v>
      </c>
      <c r="K1404" s="41">
        <v>220.8</v>
      </c>
    </row>
    <row r="1405" spans="1:11" x14ac:dyDescent="0.45">
      <c r="A1405" s="41" t="s">
        <v>5052</v>
      </c>
      <c r="B1405" s="45" t="s">
        <v>5062</v>
      </c>
      <c r="C1405" s="45" t="s">
        <v>5063</v>
      </c>
      <c r="D1405" s="45"/>
      <c r="E1405" s="41" t="s">
        <v>2605</v>
      </c>
      <c r="F1405" s="41" t="s">
        <v>7</v>
      </c>
      <c r="G1405" s="41">
        <v>164</v>
      </c>
      <c r="I1405" s="65" t="s">
        <v>2075</v>
      </c>
      <c r="J1405" s="41">
        <v>70</v>
      </c>
      <c r="K1405" s="41">
        <v>112</v>
      </c>
    </row>
    <row r="1406" spans="1:11" x14ac:dyDescent="0.45">
      <c r="A1406" s="41" t="s">
        <v>5052</v>
      </c>
      <c r="B1406" s="45" t="s">
        <v>5064</v>
      </c>
      <c r="C1406" s="45" t="s">
        <v>5065</v>
      </c>
      <c r="D1406" s="45"/>
      <c r="E1406" s="41" t="s">
        <v>2605</v>
      </c>
      <c r="F1406" s="41" t="s">
        <v>7</v>
      </c>
      <c r="G1406" s="41">
        <v>250</v>
      </c>
      <c r="I1406" s="65" t="s">
        <v>2075</v>
      </c>
      <c r="J1406" s="41">
        <v>83</v>
      </c>
      <c r="K1406" s="41">
        <v>132.80000000000001</v>
      </c>
    </row>
    <row r="1407" spans="1:11" x14ac:dyDescent="0.45">
      <c r="A1407" s="41" t="s">
        <v>5052</v>
      </c>
      <c r="B1407" s="45" t="s">
        <v>5066</v>
      </c>
      <c r="C1407" s="45" t="s">
        <v>5067</v>
      </c>
      <c r="D1407" s="45"/>
      <c r="E1407" s="41" t="s">
        <v>2144</v>
      </c>
      <c r="F1407" s="41" t="s">
        <v>7</v>
      </c>
      <c r="G1407" s="41">
        <v>898</v>
      </c>
      <c r="I1407" s="65" t="s">
        <v>2081</v>
      </c>
      <c r="J1407" s="41">
        <v>453</v>
      </c>
      <c r="K1407" s="41">
        <v>724.80000000000007</v>
      </c>
    </row>
    <row r="1408" spans="1:11" x14ac:dyDescent="0.45">
      <c r="A1408" s="41" t="s">
        <v>5052</v>
      </c>
      <c r="B1408" s="45" t="s">
        <v>5068</v>
      </c>
      <c r="C1408" s="45" t="s">
        <v>5069</v>
      </c>
      <c r="D1408" s="45"/>
      <c r="E1408" s="41" t="s">
        <v>2084</v>
      </c>
      <c r="F1408" s="41" t="s">
        <v>13</v>
      </c>
      <c r="G1408" s="41">
        <v>1187</v>
      </c>
      <c r="I1408" s="65" t="s">
        <v>2085</v>
      </c>
      <c r="J1408" s="41">
        <v>541</v>
      </c>
      <c r="K1408" s="41">
        <v>843.2</v>
      </c>
    </row>
    <row r="1409" spans="1:11" x14ac:dyDescent="0.45">
      <c r="A1409" s="41" t="s">
        <v>5070</v>
      </c>
      <c r="B1409" s="45" t="s">
        <v>5071</v>
      </c>
      <c r="C1409" s="45" t="s">
        <v>5072</v>
      </c>
      <c r="D1409" s="45"/>
      <c r="E1409" s="41" t="s">
        <v>6155</v>
      </c>
      <c r="F1409" s="41" t="s">
        <v>13</v>
      </c>
      <c r="G1409" s="41">
        <v>187</v>
      </c>
      <c r="I1409" s="65" t="s">
        <v>2075</v>
      </c>
      <c r="J1409" s="41">
        <v>14</v>
      </c>
      <c r="K1409" s="41">
        <v>22.400000000000002</v>
      </c>
    </row>
    <row r="1410" spans="1:11" x14ac:dyDescent="0.45">
      <c r="A1410" s="41" t="s">
        <v>5070</v>
      </c>
      <c r="B1410" s="45" t="s">
        <v>2646</v>
      </c>
      <c r="C1410" s="45" t="s">
        <v>5073</v>
      </c>
      <c r="D1410" s="45"/>
      <c r="E1410" s="41" t="s">
        <v>2376</v>
      </c>
      <c r="F1410" s="41" t="s">
        <v>13</v>
      </c>
      <c r="G1410" s="41">
        <v>292</v>
      </c>
      <c r="I1410" s="65" t="s">
        <v>2075</v>
      </c>
      <c r="J1410" s="41">
        <v>17</v>
      </c>
      <c r="K1410" s="41">
        <v>27.200000000000003</v>
      </c>
    </row>
    <row r="1411" spans="1:11" x14ac:dyDescent="0.45">
      <c r="A1411" s="41" t="s">
        <v>5070</v>
      </c>
      <c r="B1411" s="45" t="s">
        <v>5074</v>
      </c>
      <c r="C1411" s="45" t="s">
        <v>5075</v>
      </c>
      <c r="D1411" s="45"/>
      <c r="E1411" s="41" t="s">
        <v>6155</v>
      </c>
      <c r="F1411" s="41" t="s">
        <v>13</v>
      </c>
      <c r="G1411" s="41">
        <v>194</v>
      </c>
      <c r="I1411" s="65" t="s">
        <v>2075</v>
      </c>
      <c r="J1411" s="41">
        <v>12</v>
      </c>
      <c r="K1411" s="41">
        <v>19.200000000000003</v>
      </c>
    </row>
    <row r="1412" spans="1:11" x14ac:dyDescent="0.45">
      <c r="A1412" s="41" t="s">
        <v>5070</v>
      </c>
      <c r="B1412" s="45" t="s">
        <v>5076</v>
      </c>
      <c r="C1412" s="45" t="s">
        <v>5077</v>
      </c>
      <c r="D1412" s="45"/>
      <c r="E1412" s="41" t="s">
        <v>6155</v>
      </c>
      <c r="F1412" s="41" t="s">
        <v>13</v>
      </c>
      <c r="G1412" s="41">
        <v>271</v>
      </c>
      <c r="I1412" s="65" t="s">
        <v>2075</v>
      </c>
      <c r="J1412" s="41">
        <v>9</v>
      </c>
      <c r="K1412" s="41">
        <v>14.4</v>
      </c>
    </row>
    <row r="1413" spans="1:11" x14ac:dyDescent="0.45">
      <c r="A1413" s="41" t="s">
        <v>5070</v>
      </c>
      <c r="B1413" s="45" t="s">
        <v>5078</v>
      </c>
      <c r="C1413" s="45" t="s">
        <v>5079</v>
      </c>
      <c r="D1413" s="45"/>
      <c r="E1413" s="41" t="s">
        <v>6155</v>
      </c>
      <c r="F1413" s="41" t="s">
        <v>13</v>
      </c>
      <c r="G1413" s="41">
        <v>292</v>
      </c>
      <c r="I1413" s="65" t="s">
        <v>2075</v>
      </c>
      <c r="J1413" s="41">
        <v>11</v>
      </c>
      <c r="K1413" s="41">
        <v>17.600000000000001</v>
      </c>
    </row>
    <row r="1414" spans="1:11" x14ac:dyDescent="0.45">
      <c r="A1414" s="41" t="s">
        <v>5070</v>
      </c>
      <c r="B1414" s="45" t="s">
        <v>5080</v>
      </c>
      <c r="C1414" s="45" t="s">
        <v>5081</v>
      </c>
      <c r="D1414" s="45"/>
      <c r="E1414" s="41" t="s">
        <v>2070</v>
      </c>
      <c r="F1414" s="41" t="s">
        <v>13</v>
      </c>
      <c r="G1414" s="41">
        <v>50</v>
      </c>
      <c r="I1414" s="65" t="s">
        <v>2071</v>
      </c>
      <c r="J1414" s="41">
        <v>4</v>
      </c>
      <c r="K1414" s="41">
        <v>0</v>
      </c>
    </row>
    <row r="1415" spans="1:11" x14ac:dyDescent="0.45">
      <c r="A1415" s="41" t="s">
        <v>5070</v>
      </c>
      <c r="B1415" s="45" t="s">
        <v>5082</v>
      </c>
      <c r="C1415" s="45" t="s">
        <v>5083</v>
      </c>
      <c r="D1415" s="45"/>
      <c r="E1415" s="41" t="s">
        <v>2144</v>
      </c>
      <c r="F1415" s="41" t="s">
        <v>13</v>
      </c>
      <c r="G1415" s="41">
        <v>679</v>
      </c>
      <c r="I1415" s="65" t="s">
        <v>2081</v>
      </c>
      <c r="J1415" s="41">
        <v>57</v>
      </c>
      <c r="K1415" s="41">
        <v>91.2</v>
      </c>
    </row>
    <row r="1416" spans="1:11" x14ac:dyDescent="0.45">
      <c r="A1416" s="41" t="s">
        <v>5070</v>
      </c>
      <c r="B1416" s="45" t="s">
        <v>5084</v>
      </c>
      <c r="C1416" s="45" t="s">
        <v>5085</v>
      </c>
      <c r="D1416" s="45"/>
      <c r="E1416" s="41" t="s">
        <v>2084</v>
      </c>
      <c r="F1416" s="41" t="s">
        <v>13</v>
      </c>
      <c r="G1416" s="41">
        <v>991</v>
      </c>
      <c r="I1416" s="65" t="s">
        <v>2085</v>
      </c>
      <c r="J1416" s="41">
        <v>61</v>
      </c>
      <c r="K1416" s="41">
        <v>97.600000000000009</v>
      </c>
    </row>
    <row r="1417" spans="1:11" x14ac:dyDescent="0.45">
      <c r="A1417" s="41" t="s">
        <v>5086</v>
      </c>
      <c r="B1417" s="45" t="s">
        <v>5087</v>
      </c>
      <c r="C1417" s="45" t="s">
        <v>5088</v>
      </c>
      <c r="D1417" s="45"/>
      <c r="E1417" s="41" t="s">
        <v>2070</v>
      </c>
      <c r="F1417" s="41" t="s">
        <v>13</v>
      </c>
      <c r="G1417" s="41">
        <v>136</v>
      </c>
      <c r="I1417" s="65" t="s">
        <v>2071</v>
      </c>
      <c r="J1417" s="41">
        <v>52</v>
      </c>
      <c r="K1417" s="41">
        <v>0</v>
      </c>
    </row>
    <row r="1418" spans="1:11" x14ac:dyDescent="0.45">
      <c r="A1418" s="41" t="s">
        <v>5086</v>
      </c>
      <c r="B1418" s="45" t="s">
        <v>5089</v>
      </c>
      <c r="C1418" s="45" t="s">
        <v>5090</v>
      </c>
      <c r="D1418" s="45"/>
      <c r="E1418" s="41" t="s">
        <v>6155</v>
      </c>
      <c r="F1418" s="41" t="s">
        <v>9</v>
      </c>
      <c r="G1418" s="41">
        <v>343</v>
      </c>
      <c r="I1418" s="65" t="s">
        <v>2075</v>
      </c>
      <c r="J1418" s="41">
        <v>105</v>
      </c>
      <c r="K1418" s="41">
        <v>168</v>
      </c>
    </row>
    <row r="1419" spans="1:11" x14ac:dyDescent="0.45">
      <c r="A1419" s="41" t="s">
        <v>5086</v>
      </c>
      <c r="B1419" s="45" t="s">
        <v>5091</v>
      </c>
      <c r="C1419" s="45" t="s">
        <v>5092</v>
      </c>
      <c r="D1419" s="45"/>
      <c r="E1419" s="41" t="s">
        <v>6155</v>
      </c>
      <c r="F1419" s="41" t="s">
        <v>9</v>
      </c>
      <c r="G1419" s="41">
        <v>270</v>
      </c>
      <c r="I1419" s="65" t="s">
        <v>2075</v>
      </c>
      <c r="J1419" s="41">
        <v>98</v>
      </c>
      <c r="K1419" s="41">
        <v>156.80000000000001</v>
      </c>
    </row>
    <row r="1420" spans="1:11" x14ac:dyDescent="0.45">
      <c r="A1420" s="41" t="s">
        <v>5086</v>
      </c>
      <c r="B1420" s="45" t="s">
        <v>5093</v>
      </c>
      <c r="C1420" s="45" t="s">
        <v>5094</v>
      </c>
      <c r="D1420" s="45"/>
      <c r="E1420" s="41" t="s">
        <v>6155</v>
      </c>
      <c r="F1420" s="41" t="s">
        <v>13</v>
      </c>
      <c r="G1420" s="41">
        <v>203</v>
      </c>
      <c r="I1420" s="65" t="s">
        <v>2075</v>
      </c>
      <c r="J1420" s="41">
        <v>60</v>
      </c>
      <c r="K1420" s="41">
        <v>96</v>
      </c>
    </row>
    <row r="1421" spans="1:11" x14ac:dyDescent="0.45">
      <c r="A1421" s="41" t="s">
        <v>5086</v>
      </c>
      <c r="B1421" s="45" t="s">
        <v>5095</v>
      </c>
      <c r="C1421" s="45" t="s">
        <v>5096</v>
      </c>
      <c r="D1421" s="45"/>
      <c r="E1421" s="41" t="s">
        <v>6155</v>
      </c>
      <c r="F1421" s="41" t="s">
        <v>9</v>
      </c>
      <c r="G1421" s="41">
        <v>219</v>
      </c>
      <c r="I1421" s="65" t="s">
        <v>2075</v>
      </c>
      <c r="J1421" s="41">
        <v>79</v>
      </c>
      <c r="K1421" s="41">
        <v>126.4</v>
      </c>
    </row>
    <row r="1422" spans="1:11" x14ac:dyDescent="0.45">
      <c r="A1422" s="41" t="s">
        <v>5086</v>
      </c>
      <c r="B1422" s="45" t="s">
        <v>5097</v>
      </c>
      <c r="C1422" s="45" t="s">
        <v>5098</v>
      </c>
      <c r="D1422" s="45"/>
      <c r="E1422" s="41" t="s">
        <v>6155</v>
      </c>
      <c r="F1422" s="41" t="s">
        <v>7</v>
      </c>
      <c r="G1422" s="41">
        <v>377</v>
      </c>
      <c r="I1422" s="65" t="s">
        <v>2075</v>
      </c>
      <c r="J1422" s="41">
        <v>235</v>
      </c>
      <c r="K1422" s="41">
        <v>376</v>
      </c>
    </row>
    <row r="1423" spans="1:11" x14ac:dyDescent="0.45">
      <c r="A1423" s="41" t="s">
        <v>5086</v>
      </c>
      <c r="B1423" s="45" t="s">
        <v>5099</v>
      </c>
      <c r="C1423" s="45" t="s">
        <v>5100</v>
      </c>
      <c r="D1423" s="45"/>
      <c r="E1423" s="41" t="s">
        <v>6155</v>
      </c>
      <c r="F1423" s="41" t="s">
        <v>9</v>
      </c>
      <c r="G1423" s="41">
        <v>263</v>
      </c>
      <c r="I1423" s="65" t="s">
        <v>2075</v>
      </c>
      <c r="J1423" s="41">
        <v>88</v>
      </c>
      <c r="K1423" s="41">
        <v>140.80000000000001</v>
      </c>
    </row>
    <row r="1424" spans="1:11" x14ac:dyDescent="0.45">
      <c r="A1424" s="41" t="s">
        <v>5086</v>
      </c>
      <c r="B1424" s="45" t="s">
        <v>5101</v>
      </c>
      <c r="C1424" s="45" t="s">
        <v>5102</v>
      </c>
      <c r="D1424" s="45"/>
      <c r="E1424" s="41" t="s">
        <v>6155</v>
      </c>
      <c r="F1424" s="41" t="s">
        <v>13</v>
      </c>
      <c r="G1424" s="41">
        <v>342</v>
      </c>
      <c r="I1424" s="65" t="s">
        <v>2075</v>
      </c>
      <c r="J1424" s="41">
        <v>89</v>
      </c>
      <c r="K1424" s="41">
        <v>142.4</v>
      </c>
    </row>
    <row r="1425" spans="1:11" x14ac:dyDescent="0.45">
      <c r="A1425" s="41" t="s">
        <v>5086</v>
      </c>
      <c r="B1425" s="45" t="s">
        <v>5103</v>
      </c>
      <c r="C1425" s="45" t="s">
        <v>5104</v>
      </c>
      <c r="D1425" s="45"/>
      <c r="E1425" s="41" t="s">
        <v>6155</v>
      </c>
      <c r="F1425" s="41" t="s">
        <v>13</v>
      </c>
      <c r="G1425" s="41">
        <v>297</v>
      </c>
      <c r="I1425" s="65" t="s">
        <v>2075</v>
      </c>
      <c r="J1425" s="41">
        <v>94</v>
      </c>
      <c r="K1425" s="41">
        <v>150.4</v>
      </c>
    </row>
    <row r="1426" spans="1:11" x14ac:dyDescent="0.45">
      <c r="A1426" s="41" t="s">
        <v>5086</v>
      </c>
      <c r="B1426" s="45" t="s">
        <v>5105</v>
      </c>
      <c r="C1426" s="45" t="s">
        <v>5106</v>
      </c>
      <c r="D1426" s="45"/>
      <c r="E1426" s="41" t="s">
        <v>2247</v>
      </c>
      <c r="F1426" s="41" t="s">
        <v>7</v>
      </c>
      <c r="G1426" s="41">
        <v>873</v>
      </c>
      <c r="I1426" s="65" t="s">
        <v>2081</v>
      </c>
      <c r="J1426" s="41">
        <v>322</v>
      </c>
      <c r="K1426" s="41">
        <v>515.20000000000005</v>
      </c>
    </row>
    <row r="1427" spans="1:11" x14ac:dyDescent="0.45">
      <c r="A1427" s="41" t="s">
        <v>5086</v>
      </c>
      <c r="B1427" s="45" t="s">
        <v>5107</v>
      </c>
      <c r="C1427" s="45" t="s">
        <v>5108</v>
      </c>
      <c r="D1427" s="45"/>
      <c r="E1427" s="41" t="s">
        <v>2250</v>
      </c>
      <c r="F1427" s="41" t="s">
        <v>13</v>
      </c>
      <c r="G1427" s="41">
        <v>2225</v>
      </c>
      <c r="I1427" s="65" t="s">
        <v>2228</v>
      </c>
      <c r="J1427" s="41">
        <v>715</v>
      </c>
      <c r="K1427" s="41">
        <v>1123.2</v>
      </c>
    </row>
    <row r="1428" spans="1:11" x14ac:dyDescent="0.45">
      <c r="A1428" s="41" t="s">
        <v>5109</v>
      </c>
      <c r="B1428" s="45" t="s">
        <v>5110</v>
      </c>
      <c r="C1428" s="45" t="s">
        <v>5111</v>
      </c>
      <c r="D1428" s="45"/>
      <c r="E1428" s="41" t="s">
        <v>2124</v>
      </c>
      <c r="F1428" s="41" t="s">
        <v>13</v>
      </c>
      <c r="G1428" s="41">
        <v>116</v>
      </c>
      <c r="I1428" s="65" t="s">
        <v>2075</v>
      </c>
      <c r="J1428" s="41">
        <v>22</v>
      </c>
      <c r="K1428" s="41">
        <v>32</v>
      </c>
    </row>
    <row r="1429" spans="1:11" x14ac:dyDescent="0.45">
      <c r="A1429" s="41" t="s">
        <v>5112</v>
      </c>
      <c r="B1429" s="45" t="s">
        <v>5113</v>
      </c>
      <c r="C1429" s="45" t="s">
        <v>5114</v>
      </c>
      <c r="D1429" s="45"/>
      <c r="E1429" s="41" t="s">
        <v>2124</v>
      </c>
      <c r="F1429" s="41" t="s">
        <v>9</v>
      </c>
      <c r="G1429" s="41">
        <v>116</v>
      </c>
      <c r="I1429" s="65" t="s">
        <v>2075</v>
      </c>
      <c r="J1429" s="41">
        <v>35</v>
      </c>
      <c r="K1429" s="41">
        <v>54.400000000000006</v>
      </c>
    </row>
    <row r="1430" spans="1:11" x14ac:dyDescent="0.45">
      <c r="A1430" s="41" t="s">
        <v>5115</v>
      </c>
      <c r="B1430" s="45" t="s">
        <v>5116</v>
      </c>
      <c r="C1430" s="45" t="s">
        <v>5117</v>
      </c>
      <c r="D1430" s="45"/>
      <c r="E1430" s="41" t="s">
        <v>2263</v>
      </c>
      <c r="F1430" s="41" t="s">
        <v>13</v>
      </c>
      <c r="G1430" s="41">
        <v>113</v>
      </c>
      <c r="I1430" s="65" t="s">
        <v>2071</v>
      </c>
      <c r="J1430" s="41">
        <v>11</v>
      </c>
      <c r="K1430" s="41">
        <v>17.600000000000001</v>
      </c>
    </row>
    <row r="1431" spans="1:11" x14ac:dyDescent="0.45">
      <c r="A1431" s="41" t="s">
        <v>5115</v>
      </c>
      <c r="B1431" s="45" t="s">
        <v>5118</v>
      </c>
      <c r="C1431" s="45" t="s">
        <v>5119</v>
      </c>
      <c r="D1431" s="45"/>
      <c r="E1431" s="41" t="s">
        <v>2263</v>
      </c>
      <c r="F1431" s="41" t="s">
        <v>13</v>
      </c>
      <c r="G1431" s="41">
        <v>106</v>
      </c>
      <c r="I1431" s="65" t="s">
        <v>2071</v>
      </c>
      <c r="J1431" s="41">
        <v>22</v>
      </c>
      <c r="K1431" s="41">
        <v>27.200000000000003</v>
      </c>
    </row>
    <row r="1432" spans="1:11" x14ac:dyDescent="0.45">
      <c r="A1432" s="41" t="s">
        <v>5115</v>
      </c>
      <c r="B1432" s="45" t="s">
        <v>5120</v>
      </c>
      <c r="C1432" s="45" t="s">
        <v>5121</v>
      </c>
      <c r="D1432" s="45"/>
      <c r="E1432" s="41" t="s">
        <v>2269</v>
      </c>
      <c r="F1432" s="41" t="s">
        <v>9</v>
      </c>
      <c r="G1432" s="41">
        <v>362</v>
      </c>
      <c r="I1432" s="65" t="s">
        <v>2075</v>
      </c>
      <c r="J1432" s="41">
        <v>41</v>
      </c>
      <c r="K1432" s="41">
        <v>65.600000000000009</v>
      </c>
    </row>
    <row r="1433" spans="1:11" x14ac:dyDescent="0.45">
      <c r="A1433" s="41" t="s">
        <v>5115</v>
      </c>
      <c r="B1433" s="45" t="s">
        <v>5122</v>
      </c>
      <c r="C1433" s="45" t="s">
        <v>5123</v>
      </c>
      <c r="D1433" s="45"/>
      <c r="E1433" s="41" t="s">
        <v>2269</v>
      </c>
      <c r="F1433" s="41" t="s">
        <v>9</v>
      </c>
      <c r="G1433" s="41">
        <v>314</v>
      </c>
      <c r="I1433" s="65" t="s">
        <v>2075</v>
      </c>
      <c r="J1433" s="41">
        <v>38</v>
      </c>
      <c r="K1433" s="41">
        <v>60.800000000000004</v>
      </c>
    </row>
    <row r="1434" spans="1:11" x14ac:dyDescent="0.45">
      <c r="A1434" s="41" t="s">
        <v>5115</v>
      </c>
      <c r="B1434" s="45" t="s">
        <v>5124</v>
      </c>
      <c r="C1434" s="45" t="s">
        <v>5125</v>
      </c>
      <c r="D1434" s="45"/>
      <c r="E1434" s="41" t="s">
        <v>2244</v>
      </c>
      <c r="F1434" s="41" t="s">
        <v>13</v>
      </c>
      <c r="G1434" s="41">
        <v>245</v>
      </c>
      <c r="I1434" s="65" t="s">
        <v>2075</v>
      </c>
      <c r="J1434" s="41">
        <v>32</v>
      </c>
      <c r="K1434" s="41">
        <v>51.2</v>
      </c>
    </row>
    <row r="1435" spans="1:11" x14ac:dyDescent="0.45">
      <c r="A1435" s="41" t="s">
        <v>5115</v>
      </c>
      <c r="B1435" s="45" t="s">
        <v>5126</v>
      </c>
      <c r="C1435" s="45" t="s">
        <v>5127</v>
      </c>
      <c r="D1435" s="45"/>
      <c r="E1435" s="41" t="s">
        <v>2244</v>
      </c>
      <c r="F1435" s="41" t="s">
        <v>13</v>
      </c>
      <c r="G1435" s="41">
        <v>218</v>
      </c>
      <c r="I1435" s="65" t="s">
        <v>2075</v>
      </c>
      <c r="J1435" s="41">
        <v>30</v>
      </c>
      <c r="K1435" s="41">
        <v>48</v>
      </c>
    </row>
    <row r="1436" spans="1:11" x14ac:dyDescent="0.45">
      <c r="A1436" s="41" t="s">
        <v>5115</v>
      </c>
      <c r="B1436" s="45" t="s">
        <v>5128</v>
      </c>
      <c r="C1436" s="45" t="s">
        <v>5129</v>
      </c>
      <c r="D1436" s="45"/>
      <c r="E1436" s="41" t="s">
        <v>2144</v>
      </c>
      <c r="F1436" s="41" t="s">
        <v>13</v>
      </c>
      <c r="G1436" s="41">
        <v>709</v>
      </c>
      <c r="I1436" s="65" t="s">
        <v>2081</v>
      </c>
      <c r="J1436" s="41">
        <v>91</v>
      </c>
      <c r="K1436" s="41">
        <v>145.6</v>
      </c>
    </row>
    <row r="1437" spans="1:11" x14ac:dyDescent="0.45">
      <c r="A1437" s="41" t="s">
        <v>5115</v>
      </c>
      <c r="B1437" s="45" t="s">
        <v>5130</v>
      </c>
      <c r="C1437" s="45" t="s">
        <v>5131</v>
      </c>
      <c r="D1437" s="45"/>
      <c r="E1437" s="41" t="s">
        <v>2084</v>
      </c>
      <c r="F1437" s="41" t="s">
        <v>13</v>
      </c>
      <c r="G1437" s="41">
        <v>754</v>
      </c>
      <c r="I1437" s="65" t="s">
        <v>2085</v>
      </c>
      <c r="J1437" s="41">
        <v>73</v>
      </c>
      <c r="K1437" s="41">
        <v>116.80000000000001</v>
      </c>
    </row>
    <row r="1438" spans="1:11" x14ac:dyDescent="0.45">
      <c r="A1438" s="41" t="s">
        <v>5132</v>
      </c>
      <c r="B1438" s="45" t="s">
        <v>5133</v>
      </c>
      <c r="C1438" s="45" t="s">
        <v>5134</v>
      </c>
      <c r="D1438" s="45"/>
      <c r="E1438" s="41" t="s">
        <v>2070</v>
      </c>
      <c r="F1438" s="41" t="s">
        <v>13</v>
      </c>
      <c r="G1438" s="41">
        <v>56</v>
      </c>
      <c r="I1438" s="65" t="s">
        <v>2071</v>
      </c>
      <c r="J1438" s="41">
        <v>25</v>
      </c>
      <c r="K1438" s="41">
        <v>0</v>
      </c>
    </row>
    <row r="1439" spans="1:11" x14ac:dyDescent="0.45">
      <c r="A1439" s="41" t="s">
        <v>5132</v>
      </c>
      <c r="B1439" s="45" t="s">
        <v>2699</v>
      </c>
      <c r="C1439" s="45" t="s">
        <v>5135</v>
      </c>
      <c r="D1439" s="45"/>
      <c r="E1439" s="41" t="s">
        <v>6152</v>
      </c>
      <c r="F1439" s="41" t="s">
        <v>7</v>
      </c>
      <c r="G1439" s="41">
        <v>261</v>
      </c>
      <c r="I1439" s="65" t="s">
        <v>2071</v>
      </c>
      <c r="J1439" s="41">
        <v>147</v>
      </c>
      <c r="K1439" s="41">
        <v>235.20000000000002</v>
      </c>
    </row>
    <row r="1440" spans="1:11" x14ac:dyDescent="0.45">
      <c r="A1440" s="41" t="s">
        <v>5132</v>
      </c>
      <c r="B1440" s="45" t="s">
        <v>5136</v>
      </c>
      <c r="C1440" s="45" t="s">
        <v>5137</v>
      </c>
      <c r="D1440" s="45"/>
      <c r="E1440" s="41" t="s">
        <v>2182</v>
      </c>
      <c r="F1440" s="41" t="s">
        <v>7</v>
      </c>
      <c r="G1440" s="41">
        <v>289</v>
      </c>
      <c r="I1440" s="65" t="s">
        <v>2075</v>
      </c>
      <c r="J1440" s="41">
        <v>152</v>
      </c>
      <c r="K1440" s="41">
        <v>243.20000000000002</v>
      </c>
    </row>
    <row r="1441" spans="1:11" x14ac:dyDescent="0.45">
      <c r="A1441" s="41" t="s">
        <v>5132</v>
      </c>
      <c r="B1441" s="45" t="s">
        <v>5138</v>
      </c>
      <c r="C1441" s="45" t="s">
        <v>5139</v>
      </c>
      <c r="D1441" s="45"/>
      <c r="E1441" s="41" t="s">
        <v>2144</v>
      </c>
      <c r="F1441" s="41" t="s">
        <v>7</v>
      </c>
      <c r="G1441" s="41">
        <v>273</v>
      </c>
      <c r="I1441" s="65" t="s">
        <v>2081</v>
      </c>
      <c r="J1441" s="41">
        <v>120</v>
      </c>
      <c r="K1441" s="41">
        <v>192</v>
      </c>
    </row>
    <row r="1442" spans="1:11" x14ac:dyDescent="0.45">
      <c r="A1442" s="41" t="s">
        <v>5132</v>
      </c>
      <c r="B1442" s="45" t="s">
        <v>5140</v>
      </c>
      <c r="C1442" s="45" t="s">
        <v>5141</v>
      </c>
      <c r="D1442" s="45"/>
      <c r="E1442" s="41" t="s">
        <v>2084</v>
      </c>
      <c r="F1442" s="41" t="s">
        <v>7</v>
      </c>
      <c r="G1442" s="41">
        <v>29</v>
      </c>
      <c r="I1442" s="65" t="s">
        <v>2085</v>
      </c>
      <c r="J1442" s="41">
        <v>17</v>
      </c>
      <c r="K1442" s="41">
        <v>27.200000000000003</v>
      </c>
    </row>
    <row r="1443" spans="1:11" x14ac:dyDescent="0.45">
      <c r="A1443" s="41" t="s">
        <v>5132</v>
      </c>
      <c r="B1443" s="45" t="s">
        <v>5142</v>
      </c>
      <c r="C1443" s="45" t="s">
        <v>5143</v>
      </c>
      <c r="D1443" s="45"/>
      <c r="E1443" s="41" t="s">
        <v>2084</v>
      </c>
      <c r="F1443" s="41" t="s">
        <v>7</v>
      </c>
      <c r="G1443" s="41">
        <v>257</v>
      </c>
      <c r="I1443" s="65" t="s">
        <v>2085</v>
      </c>
      <c r="J1443" s="41">
        <v>121</v>
      </c>
      <c r="K1443" s="41">
        <v>193.60000000000002</v>
      </c>
    </row>
    <row r="1444" spans="1:11" x14ac:dyDescent="0.45">
      <c r="A1444" s="41" t="s">
        <v>5144</v>
      </c>
      <c r="B1444" s="45" t="s">
        <v>5145</v>
      </c>
      <c r="C1444" s="45" t="s">
        <v>5146</v>
      </c>
      <c r="D1444" s="45"/>
      <c r="E1444" s="41" t="s">
        <v>6155</v>
      </c>
      <c r="F1444" s="41" t="s">
        <v>13</v>
      </c>
      <c r="G1444" s="41">
        <v>384</v>
      </c>
      <c r="I1444" s="65" t="s">
        <v>2075</v>
      </c>
      <c r="J1444" s="41">
        <v>9</v>
      </c>
      <c r="K1444" s="41">
        <v>14.4</v>
      </c>
    </row>
    <row r="1445" spans="1:11" x14ac:dyDescent="0.45">
      <c r="A1445" s="41" t="s">
        <v>5144</v>
      </c>
      <c r="B1445" s="45" t="s">
        <v>5147</v>
      </c>
      <c r="C1445" s="45" t="s">
        <v>5148</v>
      </c>
      <c r="D1445" s="45"/>
      <c r="E1445" s="41" t="s">
        <v>2376</v>
      </c>
      <c r="F1445" s="41" t="s">
        <v>9</v>
      </c>
      <c r="G1445" s="41">
        <v>511</v>
      </c>
      <c r="I1445" s="65" t="s">
        <v>2075</v>
      </c>
      <c r="J1445" s="41">
        <v>45</v>
      </c>
      <c r="K1445" s="41">
        <v>59.2</v>
      </c>
    </row>
    <row r="1446" spans="1:11" x14ac:dyDescent="0.45">
      <c r="A1446" s="41" t="s">
        <v>5144</v>
      </c>
      <c r="B1446" s="45" t="s">
        <v>5149</v>
      </c>
      <c r="C1446" s="45" t="s">
        <v>5150</v>
      </c>
      <c r="D1446" s="45"/>
      <c r="E1446" s="41" t="s">
        <v>2376</v>
      </c>
      <c r="F1446" s="41" t="s">
        <v>13</v>
      </c>
      <c r="G1446" s="41">
        <v>395</v>
      </c>
      <c r="I1446" s="65" t="s">
        <v>2075</v>
      </c>
      <c r="J1446" s="41">
        <v>16</v>
      </c>
      <c r="K1446" s="41">
        <v>24</v>
      </c>
    </row>
    <row r="1447" spans="1:11" x14ac:dyDescent="0.45">
      <c r="A1447" s="41" t="s">
        <v>5144</v>
      </c>
      <c r="B1447" s="45" t="s">
        <v>5151</v>
      </c>
      <c r="C1447" s="45" t="s">
        <v>5152</v>
      </c>
      <c r="D1447" s="45"/>
      <c r="E1447" s="41" t="s">
        <v>6155</v>
      </c>
      <c r="F1447" s="41" t="s">
        <v>13</v>
      </c>
      <c r="G1447" s="41">
        <v>367</v>
      </c>
      <c r="I1447" s="65" t="s">
        <v>2075</v>
      </c>
      <c r="J1447" s="41">
        <v>25</v>
      </c>
      <c r="K1447" s="41">
        <v>40</v>
      </c>
    </row>
    <row r="1448" spans="1:11" x14ac:dyDescent="0.45">
      <c r="A1448" s="41" t="s">
        <v>5144</v>
      </c>
      <c r="B1448" s="45" t="s">
        <v>5153</v>
      </c>
      <c r="C1448" s="45" t="s">
        <v>5154</v>
      </c>
      <c r="D1448" s="45"/>
      <c r="E1448" s="41" t="s">
        <v>6155</v>
      </c>
      <c r="F1448" s="41" t="s">
        <v>13</v>
      </c>
      <c r="G1448" s="41">
        <v>326</v>
      </c>
      <c r="I1448" s="65" t="s">
        <v>2075</v>
      </c>
      <c r="J1448" s="41">
        <v>5</v>
      </c>
      <c r="K1448" s="41">
        <v>8</v>
      </c>
    </row>
    <row r="1449" spans="1:11" x14ac:dyDescent="0.45">
      <c r="A1449" s="41" t="s">
        <v>5144</v>
      </c>
      <c r="B1449" s="45" t="s">
        <v>5155</v>
      </c>
      <c r="C1449" s="45" t="s">
        <v>5156</v>
      </c>
      <c r="D1449" s="45"/>
      <c r="E1449" s="41" t="s">
        <v>2144</v>
      </c>
      <c r="F1449" s="41" t="s">
        <v>13</v>
      </c>
      <c r="G1449" s="41">
        <v>1079</v>
      </c>
      <c r="I1449" s="65" t="s">
        <v>2081</v>
      </c>
      <c r="J1449" s="41">
        <v>53</v>
      </c>
      <c r="K1449" s="41">
        <v>84.800000000000011</v>
      </c>
    </row>
    <row r="1450" spans="1:11" x14ac:dyDescent="0.45">
      <c r="A1450" s="41" t="s">
        <v>5144</v>
      </c>
      <c r="B1450" s="45" t="s">
        <v>5157</v>
      </c>
      <c r="C1450" s="45" t="s">
        <v>5158</v>
      </c>
      <c r="D1450" s="45"/>
      <c r="E1450" s="41" t="s">
        <v>2084</v>
      </c>
      <c r="F1450" s="41" t="s">
        <v>13</v>
      </c>
      <c r="G1450" s="41">
        <v>1398</v>
      </c>
      <c r="I1450" s="65" t="s">
        <v>2085</v>
      </c>
      <c r="J1450" s="41">
        <v>93</v>
      </c>
      <c r="K1450" s="41">
        <v>148.80000000000001</v>
      </c>
    </row>
    <row r="1451" spans="1:11" x14ac:dyDescent="0.45">
      <c r="A1451" s="41" t="s">
        <v>5159</v>
      </c>
      <c r="B1451" s="45" t="s">
        <v>5160</v>
      </c>
      <c r="C1451" s="45" t="s">
        <v>5161</v>
      </c>
      <c r="D1451" s="45"/>
      <c r="E1451" s="41" t="s">
        <v>2215</v>
      </c>
      <c r="F1451" s="41" t="s">
        <v>7</v>
      </c>
      <c r="G1451" s="41">
        <v>431</v>
      </c>
      <c r="I1451" s="65" t="s">
        <v>2071</v>
      </c>
      <c r="J1451" s="41">
        <v>143</v>
      </c>
      <c r="K1451" s="41">
        <v>220.8</v>
      </c>
    </row>
    <row r="1452" spans="1:11" x14ac:dyDescent="0.45">
      <c r="A1452" s="41" t="s">
        <v>5159</v>
      </c>
      <c r="B1452" s="45" t="s">
        <v>5162</v>
      </c>
      <c r="C1452" s="45" t="s">
        <v>5163</v>
      </c>
      <c r="D1452" s="45"/>
      <c r="E1452" s="41" t="s">
        <v>2182</v>
      </c>
      <c r="F1452" s="41" t="s">
        <v>7</v>
      </c>
      <c r="G1452" s="41">
        <v>391</v>
      </c>
      <c r="I1452" s="65" t="s">
        <v>2075</v>
      </c>
      <c r="J1452" s="41">
        <v>129</v>
      </c>
      <c r="K1452" s="41">
        <v>206.4</v>
      </c>
    </row>
    <row r="1453" spans="1:11" x14ac:dyDescent="0.45">
      <c r="A1453" s="41" t="s">
        <v>5159</v>
      </c>
      <c r="B1453" s="45" t="s">
        <v>5164</v>
      </c>
      <c r="C1453" s="45" t="s">
        <v>5165</v>
      </c>
      <c r="D1453" s="45"/>
      <c r="E1453" s="41" t="s">
        <v>2144</v>
      </c>
      <c r="F1453" s="41" t="s">
        <v>7</v>
      </c>
      <c r="G1453" s="41">
        <v>448</v>
      </c>
      <c r="I1453" s="65" t="s">
        <v>2081</v>
      </c>
      <c r="J1453" s="41">
        <v>156</v>
      </c>
      <c r="K1453" s="41">
        <v>249.60000000000002</v>
      </c>
    </row>
    <row r="1454" spans="1:11" x14ac:dyDescent="0.45">
      <c r="A1454" s="41" t="s">
        <v>5159</v>
      </c>
      <c r="B1454" s="45" t="s">
        <v>5166</v>
      </c>
      <c r="C1454" s="45" t="s">
        <v>5167</v>
      </c>
      <c r="D1454" s="45"/>
      <c r="E1454" s="41" t="s">
        <v>2084</v>
      </c>
      <c r="F1454" s="41" t="s">
        <v>7</v>
      </c>
      <c r="G1454" s="41">
        <v>553</v>
      </c>
      <c r="I1454" s="65" t="s">
        <v>2085</v>
      </c>
      <c r="J1454" s="41">
        <v>162</v>
      </c>
      <c r="K1454" s="41">
        <v>259.2</v>
      </c>
    </row>
    <row r="1455" spans="1:11" x14ac:dyDescent="0.45">
      <c r="A1455" s="41" t="s">
        <v>5168</v>
      </c>
      <c r="B1455" s="45" t="s">
        <v>5169</v>
      </c>
      <c r="C1455" s="45" t="s">
        <v>5170</v>
      </c>
      <c r="D1455" s="45"/>
      <c r="E1455" s="41" t="s">
        <v>6155</v>
      </c>
      <c r="F1455" s="41" t="s">
        <v>7</v>
      </c>
      <c r="G1455" s="41">
        <v>290</v>
      </c>
      <c r="I1455" s="65" t="s">
        <v>2075</v>
      </c>
      <c r="J1455" s="41">
        <v>109</v>
      </c>
      <c r="K1455" s="41">
        <v>174.4</v>
      </c>
    </row>
    <row r="1456" spans="1:11" x14ac:dyDescent="0.45">
      <c r="A1456" s="41" t="s">
        <v>5168</v>
      </c>
      <c r="B1456" s="45" t="s">
        <v>5171</v>
      </c>
      <c r="C1456" s="45" t="s">
        <v>5172</v>
      </c>
      <c r="D1456" s="45"/>
      <c r="E1456" s="41" t="s">
        <v>6155</v>
      </c>
      <c r="F1456" s="41" t="s">
        <v>13</v>
      </c>
      <c r="G1456" s="41">
        <v>363</v>
      </c>
      <c r="I1456" s="65" t="s">
        <v>2075</v>
      </c>
      <c r="J1456" s="41">
        <v>71</v>
      </c>
      <c r="K1456" s="41">
        <v>113.60000000000001</v>
      </c>
    </row>
    <row r="1457" spans="1:11" x14ac:dyDescent="0.45">
      <c r="A1457" s="41" t="s">
        <v>5168</v>
      </c>
      <c r="B1457" s="45" t="s">
        <v>5173</v>
      </c>
      <c r="C1457" s="45" t="s">
        <v>5174</v>
      </c>
      <c r="D1457" s="45"/>
      <c r="E1457" s="41" t="s">
        <v>6155</v>
      </c>
      <c r="F1457" s="41" t="s">
        <v>7</v>
      </c>
      <c r="G1457" s="41">
        <v>191</v>
      </c>
      <c r="I1457" s="65" t="s">
        <v>2075</v>
      </c>
      <c r="J1457" s="41">
        <v>50</v>
      </c>
      <c r="K1457" s="41">
        <v>80</v>
      </c>
    </row>
    <row r="1458" spans="1:11" x14ac:dyDescent="0.45">
      <c r="A1458" s="41" t="s">
        <v>5168</v>
      </c>
      <c r="B1458" s="45" t="s">
        <v>5175</v>
      </c>
      <c r="C1458" s="45" t="s">
        <v>5176</v>
      </c>
      <c r="D1458" s="45"/>
      <c r="E1458" s="41" t="s">
        <v>2376</v>
      </c>
      <c r="F1458" s="41" t="s">
        <v>13</v>
      </c>
      <c r="G1458" s="41">
        <v>392</v>
      </c>
      <c r="I1458" s="65" t="s">
        <v>2075</v>
      </c>
      <c r="J1458" s="41">
        <v>113</v>
      </c>
      <c r="K1458" s="41">
        <v>137.6</v>
      </c>
    </row>
    <row r="1459" spans="1:11" x14ac:dyDescent="0.45">
      <c r="A1459" s="41" t="s">
        <v>5168</v>
      </c>
      <c r="B1459" s="45" t="s">
        <v>5177</v>
      </c>
      <c r="C1459" s="45" t="s">
        <v>5178</v>
      </c>
      <c r="D1459" s="45"/>
      <c r="E1459" s="41" t="s">
        <v>2376</v>
      </c>
      <c r="F1459" s="41" t="s">
        <v>7</v>
      </c>
      <c r="G1459" s="41">
        <v>280</v>
      </c>
      <c r="I1459" s="65" t="s">
        <v>2075</v>
      </c>
      <c r="J1459" s="41">
        <v>123</v>
      </c>
      <c r="K1459" s="41">
        <v>168</v>
      </c>
    </row>
    <row r="1460" spans="1:11" x14ac:dyDescent="0.45">
      <c r="A1460" s="41" t="s">
        <v>5168</v>
      </c>
      <c r="B1460" s="45" t="s">
        <v>5179</v>
      </c>
      <c r="C1460" s="45" t="s">
        <v>5180</v>
      </c>
      <c r="D1460" s="45"/>
      <c r="E1460" s="41" t="s">
        <v>6155</v>
      </c>
      <c r="F1460" s="41" t="s">
        <v>7</v>
      </c>
      <c r="G1460" s="41">
        <v>279</v>
      </c>
      <c r="I1460" s="65" t="s">
        <v>2075</v>
      </c>
      <c r="J1460" s="41">
        <v>122</v>
      </c>
      <c r="K1460" s="41">
        <v>195.20000000000002</v>
      </c>
    </row>
    <row r="1461" spans="1:11" x14ac:dyDescent="0.45">
      <c r="A1461" s="41" t="s">
        <v>5168</v>
      </c>
      <c r="B1461" s="45" t="s">
        <v>5181</v>
      </c>
      <c r="C1461" s="45" t="s">
        <v>5182</v>
      </c>
      <c r="D1461" s="45"/>
      <c r="E1461" s="41" t="s">
        <v>6155</v>
      </c>
      <c r="F1461" s="41" t="s">
        <v>7</v>
      </c>
      <c r="G1461" s="41">
        <v>230</v>
      </c>
      <c r="I1461" s="65" t="s">
        <v>2075</v>
      </c>
      <c r="J1461" s="41">
        <v>86</v>
      </c>
      <c r="K1461" s="41">
        <v>137.6</v>
      </c>
    </row>
    <row r="1462" spans="1:11" x14ac:dyDescent="0.45">
      <c r="A1462" s="41" t="s">
        <v>5168</v>
      </c>
      <c r="B1462" s="45" t="s">
        <v>4060</v>
      </c>
      <c r="C1462" s="45" t="s">
        <v>5183</v>
      </c>
      <c r="D1462" s="45"/>
      <c r="E1462" s="41" t="s">
        <v>2144</v>
      </c>
      <c r="F1462" s="41" t="s">
        <v>13</v>
      </c>
      <c r="G1462" s="41">
        <v>511</v>
      </c>
      <c r="I1462" s="65" t="s">
        <v>2081</v>
      </c>
      <c r="J1462" s="41">
        <v>195</v>
      </c>
      <c r="K1462" s="41">
        <v>312</v>
      </c>
    </row>
    <row r="1463" spans="1:11" x14ac:dyDescent="0.45">
      <c r="A1463" s="41" t="s">
        <v>5168</v>
      </c>
      <c r="B1463" s="45" t="s">
        <v>5184</v>
      </c>
      <c r="C1463" s="45" t="s">
        <v>5185</v>
      </c>
      <c r="D1463" s="45"/>
      <c r="E1463" s="41" t="s">
        <v>2144</v>
      </c>
      <c r="F1463" s="41" t="s">
        <v>13</v>
      </c>
      <c r="G1463" s="41">
        <v>519</v>
      </c>
      <c r="I1463" s="65" t="s">
        <v>2081</v>
      </c>
      <c r="J1463" s="41">
        <v>179</v>
      </c>
      <c r="K1463" s="41">
        <v>286.40000000000003</v>
      </c>
    </row>
    <row r="1464" spans="1:11" x14ac:dyDescent="0.45">
      <c r="A1464" s="41" t="s">
        <v>5168</v>
      </c>
      <c r="B1464" s="45" t="s">
        <v>5186</v>
      </c>
      <c r="C1464" s="45" t="s">
        <v>5187</v>
      </c>
      <c r="D1464" s="45"/>
      <c r="E1464" s="41" t="s">
        <v>2084</v>
      </c>
      <c r="F1464" s="41" t="s">
        <v>13</v>
      </c>
      <c r="G1464" s="41">
        <v>1213</v>
      </c>
      <c r="I1464" s="65" t="s">
        <v>2085</v>
      </c>
      <c r="J1464" s="41">
        <v>366</v>
      </c>
      <c r="K1464" s="41">
        <v>568</v>
      </c>
    </row>
    <row r="1465" spans="1:11" x14ac:dyDescent="0.45">
      <c r="A1465" s="41" t="s">
        <v>5188</v>
      </c>
      <c r="B1465" s="45" t="s">
        <v>5189</v>
      </c>
      <c r="C1465" s="45" t="s">
        <v>5190</v>
      </c>
      <c r="D1465" s="45"/>
      <c r="E1465" s="41" t="s">
        <v>2070</v>
      </c>
      <c r="F1465" s="41" t="s">
        <v>13</v>
      </c>
      <c r="G1465" s="41">
        <v>336</v>
      </c>
      <c r="I1465" s="65" t="s">
        <v>2071</v>
      </c>
      <c r="J1465" s="41">
        <v>302</v>
      </c>
      <c r="K1465" s="41">
        <v>0</v>
      </c>
    </row>
    <row r="1466" spans="1:11" x14ac:dyDescent="0.45">
      <c r="A1466" s="41" t="s">
        <v>5188</v>
      </c>
      <c r="B1466" s="45" t="s">
        <v>5191</v>
      </c>
      <c r="C1466" s="45" t="s">
        <v>5192</v>
      </c>
      <c r="D1466" s="45"/>
      <c r="E1466" s="41" t="s">
        <v>2124</v>
      </c>
      <c r="F1466" s="41" t="s">
        <v>7</v>
      </c>
      <c r="G1466" s="41">
        <v>567</v>
      </c>
      <c r="I1466" s="65" t="s">
        <v>2075</v>
      </c>
      <c r="J1466" s="41">
        <v>483</v>
      </c>
      <c r="K1466" s="41">
        <v>728</v>
      </c>
    </row>
    <row r="1467" spans="1:11" x14ac:dyDescent="0.45">
      <c r="A1467" s="41" t="s">
        <v>5188</v>
      </c>
      <c r="B1467" s="45" t="s">
        <v>5193</v>
      </c>
      <c r="C1467" s="45" t="s">
        <v>5194</v>
      </c>
      <c r="D1467" s="45"/>
      <c r="E1467" s="41" t="s">
        <v>6154</v>
      </c>
      <c r="F1467" s="41" t="s">
        <v>7</v>
      </c>
      <c r="G1467" s="41">
        <v>127</v>
      </c>
      <c r="I1467" s="65" t="s">
        <v>2075</v>
      </c>
      <c r="J1467" s="41">
        <v>85</v>
      </c>
      <c r="K1467" s="41">
        <v>136</v>
      </c>
    </row>
    <row r="1468" spans="1:11" x14ac:dyDescent="0.45">
      <c r="A1468" s="41" t="s">
        <v>5188</v>
      </c>
      <c r="B1468" s="45" t="s">
        <v>5195</v>
      </c>
      <c r="C1468" s="45" t="s">
        <v>5196</v>
      </c>
      <c r="D1468" s="45"/>
      <c r="E1468" s="41" t="s">
        <v>6154</v>
      </c>
      <c r="F1468" s="41" t="s">
        <v>7</v>
      </c>
      <c r="G1468" s="41">
        <v>515</v>
      </c>
      <c r="I1468" s="65" t="s">
        <v>2075</v>
      </c>
      <c r="J1468" s="41">
        <v>409</v>
      </c>
      <c r="K1468" s="41">
        <v>654.40000000000009</v>
      </c>
    </row>
    <row r="1469" spans="1:11" x14ac:dyDescent="0.45">
      <c r="A1469" s="41" t="s">
        <v>5188</v>
      </c>
      <c r="B1469" s="45" t="s">
        <v>5197</v>
      </c>
      <c r="C1469" s="45" t="s">
        <v>5198</v>
      </c>
      <c r="D1469" s="45"/>
      <c r="E1469" s="41" t="s">
        <v>6154</v>
      </c>
      <c r="F1469" s="41" t="s">
        <v>7</v>
      </c>
      <c r="G1469" s="41">
        <v>261</v>
      </c>
      <c r="I1469" s="65" t="s">
        <v>2075</v>
      </c>
      <c r="J1469" s="41">
        <v>219</v>
      </c>
      <c r="K1469" s="41">
        <v>350.40000000000003</v>
      </c>
    </row>
    <row r="1470" spans="1:11" x14ac:dyDescent="0.45">
      <c r="A1470" s="41" t="s">
        <v>5188</v>
      </c>
      <c r="B1470" s="45" t="s">
        <v>5199</v>
      </c>
      <c r="C1470" s="45" t="s">
        <v>5200</v>
      </c>
      <c r="D1470" s="45"/>
      <c r="E1470" s="41" t="s">
        <v>2124</v>
      </c>
      <c r="F1470" s="41" t="s">
        <v>7</v>
      </c>
      <c r="G1470" s="41">
        <v>303</v>
      </c>
      <c r="I1470" s="65" t="s">
        <v>2075</v>
      </c>
      <c r="J1470" s="41">
        <v>240</v>
      </c>
      <c r="K1470" s="41">
        <v>364.8</v>
      </c>
    </row>
    <row r="1471" spans="1:11" x14ac:dyDescent="0.45">
      <c r="A1471" s="41" t="s">
        <v>5188</v>
      </c>
      <c r="B1471" s="45" t="s">
        <v>5201</v>
      </c>
      <c r="C1471" s="45" t="s">
        <v>5202</v>
      </c>
      <c r="D1471" s="45"/>
      <c r="E1471" s="41" t="s">
        <v>6154</v>
      </c>
      <c r="F1471" s="41" t="s">
        <v>7</v>
      </c>
      <c r="G1471" s="41">
        <v>450</v>
      </c>
      <c r="I1471" s="65" t="s">
        <v>2075</v>
      </c>
      <c r="J1471" s="41">
        <v>374</v>
      </c>
      <c r="K1471" s="41">
        <v>598.4</v>
      </c>
    </row>
    <row r="1472" spans="1:11" x14ac:dyDescent="0.45">
      <c r="A1472" s="41" t="s">
        <v>5188</v>
      </c>
      <c r="B1472" s="45" t="s">
        <v>5203</v>
      </c>
      <c r="C1472" s="45" t="s">
        <v>5204</v>
      </c>
      <c r="D1472" s="45"/>
      <c r="E1472" s="41" t="s">
        <v>2124</v>
      </c>
      <c r="F1472" s="41" t="s">
        <v>7</v>
      </c>
      <c r="G1472" s="41">
        <v>481</v>
      </c>
      <c r="I1472" s="65" t="s">
        <v>2075</v>
      </c>
      <c r="J1472" s="41">
        <v>335</v>
      </c>
      <c r="K1472" s="41">
        <v>526.4</v>
      </c>
    </row>
    <row r="1473" spans="1:11" x14ac:dyDescent="0.45">
      <c r="A1473" s="41" t="s">
        <v>5188</v>
      </c>
      <c r="B1473" s="45" t="s">
        <v>5205</v>
      </c>
      <c r="C1473" s="45" t="s">
        <v>5206</v>
      </c>
      <c r="D1473" s="45"/>
      <c r="E1473" s="41" t="s">
        <v>2124</v>
      </c>
      <c r="F1473" s="41" t="s">
        <v>7</v>
      </c>
      <c r="G1473" s="41">
        <v>472</v>
      </c>
      <c r="I1473" s="65" t="s">
        <v>2075</v>
      </c>
      <c r="J1473" s="41">
        <v>410</v>
      </c>
      <c r="K1473" s="41">
        <v>636.80000000000007</v>
      </c>
    </row>
    <row r="1474" spans="1:11" x14ac:dyDescent="0.45">
      <c r="A1474" s="41" t="s">
        <v>5188</v>
      </c>
      <c r="B1474" s="45" t="s">
        <v>5207</v>
      </c>
      <c r="C1474" s="45" t="s">
        <v>5208</v>
      </c>
      <c r="D1474" s="45"/>
      <c r="E1474" s="41" t="s">
        <v>2124</v>
      </c>
      <c r="F1474" s="41" t="s">
        <v>7</v>
      </c>
      <c r="G1474" s="41">
        <v>238</v>
      </c>
      <c r="I1474" s="65" t="s">
        <v>2075</v>
      </c>
      <c r="J1474" s="41">
        <v>201</v>
      </c>
      <c r="K1474" s="41">
        <v>297.60000000000002</v>
      </c>
    </row>
    <row r="1475" spans="1:11" x14ac:dyDescent="0.45">
      <c r="A1475" s="41" t="s">
        <v>5188</v>
      </c>
      <c r="B1475" s="45" t="s">
        <v>5209</v>
      </c>
      <c r="C1475" s="45" t="s">
        <v>5210</v>
      </c>
      <c r="D1475" s="45"/>
      <c r="E1475" s="41" t="s">
        <v>2124</v>
      </c>
      <c r="F1475" s="41" t="s">
        <v>7</v>
      </c>
      <c r="G1475" s="41">
        <v>388</v>
      </c>
      <c r="I1475" s="65" t="s">
        <v>2075</v>
      </c>
      <c r="J1475" s="41">
        <v>309</v>
      </c>
      <c r="K1475" s="41">
        <v>476.8</v>
      </c>
    </row>
    <row r="1476" spans="1:11" x14ac:dyDescent="0.45">
      <c r="A1476" s="41" t="s">
        <v>5188</v>
      </c>
      <c r="B1476" s="45" t="s">
        <v>5211</v>
      </c>
      <c r="C1476" s="45" t="s">
        <v>5212</v>
      </c>
      <c r="D1476" s="45"/>
      <c r="E1476" s="41" t="s">
        <v>6154</v>
      </c>
      <c r="F1476" s="41" t="s">
        <v>7</v>
      </c>
      <c r="G1476" s="41">
        <v>339</v>
      </c>
      <c r="I1476" s="65" t="s">
        <v>2075</v>
      </c>
      <c r="J1476" s="41">
        <v>87</v>
      </c>
      <c r="K1476" s="41">
        <v>139.20000000000002</v>
      </c>
    </row>
    <row r="1477" spans="1:11" x14ac:dyDescent="0.45">
      <c r="A1477" s="41" t="s">
        <v>5188</v>
      </c>
      <c r="B1477" s="45" t="s">
        <v>5213</v>
      </c>
      <c r="C1477" s="45" t="s">
        <v>5214</v>
      </c>
      <c r="D1477" s="45"/>
      <c r="E1477" s="41" t="s">
        <v>6154</v>
      </c>
      <c r="F1477" s="41" t="s">
        <v>7</v>
      </c>
      <c r="G1477" s="41">
        <v>405</v>
      </c>
      <c r="I1477" s="65" t="s">
        <v>2075</v>
      </c>
      <c r="J1477" s="41">
        <v>347</v>
      </c>
      <c r="K1477" s="41">
        <v>555.20000000000005</v>
      </c>
    </row>
    <row r="1478" spans="1:11" x14ac:dyDescent="0.45">
      <c r="A1478" s="41" t="s">
        <v>5188</v>
      </c>
      <c r="B1478" s="45" t="s">
        <v>5215</v>
      </c>
      <c r="C1478" s="45" t="s">
        <v>5216</v>
      </c>
      <c r="D1478" s="45"/>
      <c r="E1478" s="41" t="s">
        <v>2124</v>
      </c>
      <c r="F1478" s="41" t="s">
        <v>7</v>
      </c>
      <c r="G1478" s="41">
        <v>366</v>
      </c>
      <c r="I1478" s="65" t="s">
        <v>2075</v>
      </c>
      <c r="J1478" s="41">
        <v>298</v>
      </c>
      <c r="K1478" s="41">
        <v>454.40000000000003</v>
      </c>
    </row>
    <row r="1479" spans="1:11" x14ac:dyDescent="0.45">
      <c r="A1479" s="41" t="s">
        <v>5188</v>
      </c>
      <c r="B1479" s="45" t="s">
        <v>5217</v>
      </c>
      <c r="C1479" s="45" t="s">
        <v>5218</v>
      </c>
      <c r="D1479" s="45"/>
      <c r="E1479" s="41" t="s">
        <v>2124</v>
      </c>
      <c r="F1479" s="41" t="s">
        <v>7</v>
      </c>
      <c r="G1479" s="41">
        <v>523</v>
      </c>
      <c r="I1479" s="65" t="s">
        <v>2075</v>
      </c>
      <c r="J1479" s="41">
        <v>345</v>
      </c>
      <c r="K1479" s="41">
        <v>494.40000000000003</v>
      </c>
    </row>
    <row r="1480" spans="1:11" x14ac:dyDescent="0.45">
      <c r="A1480" s="41" t="s">
        <v>5188</v>
      </c>
      <c r="B1480" s="45" t="s">
        <v>5219</v>
      </c>
      <c r="C1480" s="45" t="s">
        <v>5220</v>
      </c>
      <c r="D1480" s="45"/>
      <c r="E1480" s="41" t="s">
        <v>6154</v>
      </c>
      <c r="F1480" s="41" t="s">
        <v>7</v>
      </c>
      <c r="G1480" s="41">
        <v>383</v>
      </c>
      <c r="I1480" s="65" t="s">
        <v>2075</v>
      </c>
      <c r="J1480" s="41">
        <v>302</v>
      </c>
      <c r="K1480" s="41">
        <v>483.20000000000005</v>
      </c>
    </row>
    <row r="1481" spans="1:11" x14ac:dyDescent="0.45">
      <c r="A1481" s="41" t="s">
        <v>5188</v>
      </c>
      <c r="B1481" s="45" t="s">
        <v>5221</v>
      </c>
      <c r="C1481" s="45" t="s">
        <v>5222</v>
      </c>
      <c r="D1481" s="45"/>
      <c r="E1481" s="41" t="s">
        <v>6154</v>
      </c>
      <c r="F1481" s="41" t="s">
        <v>7</v>
      </c>
      <c r="G1481" s="41">
        <v>246</v>
      </c>
      <c r="I1481" s="65" t="s">
        <v>2075</v>
      </c>
      <c r="J1481" s="41">
        <v>130</v>
      </c>
      <c r="K1481" s="41">
        <v>208</v>
      </c>
    </row>
    <row r="1482" spans="1:11" x14ac:dyDescent="0.45">
      <c r="A1482" s="41" t="s">
        <v>5188</v>
      </c>
      <c r="B1482" s="45" t="s">
        <v>5223</v>
      </c>
      <c r="C1482" s="45" t="s">
        <v>5224</v>
      </c>
      <c r="D1482" s="45"/>
      <c r="E1482" s="41" t="s">
        <v>2124</v>
      </c>
      <c r="F1482" s="41" t="s">
        <v>7</v>
      </c>
      <c r="G1482" s="41">
        <v>380</v>
      </c>
      <c r="I1482" s="65" t="s">
        <v>2075</v>
      </c>
      <c r="J1482" s="41">
        <v>231</v>
      </c>
      <c r="K1482" s="41">
        <v>329.6</v>
      </c>
    </row>
    <row r="1483" spans="1:11" x14ac:dyDescent="0.45">
      <c r="A1483" s="41" t="s">
        <v>5188</v>
      </c>
      <c r="B1483" s="45" t="s">
        <v>5225</v>
      </c>
      <c r="C1483" s="45" t="s">
        <v>5226</v>
      </c>
      <c r="D1483" s="45"/>
      <c r="E1483" s="41" t="s">
        <v>6154</v>
      </c>
      <c r="F1483" s="41" t="s">
        <v>7</v>
      </c>
      <c r="G1483" s="41">
        <v>312</v>
      </c>
      <c r="I1483" s="65" t="s">
        <v>2075</v>
      </c>
      <c r="J1483" s="41">
        <v>149</v>
      </c>
      <c r="K1483" s="41">
        <v>238.4</v>
      </c>
    </row>
    <row r="1484" spans="1:11" x14ac:dyDescent="0.45">
      <c r="A1484" s="41" t="s">
        <v>5188</v>
      </c>
      <c r="B1484" s="45" t="s">
        <v>4098</v>
      </c>
      <c r="C1484" s="45" t="s">
        <v>5227</v>
      </c>
      <c r="D1484" s="45"/>
      <c r="E1484" s="41" t="s">
        <v>6154</v>
      </c>
      <c r="F1484" s="41" t="s">
        <v>7</v>
      </c>
      <c r="G1484" s="41">
        <v>246</v>
      </c>
      <c r="I1484" s="65" t="s">
        <v>2075</v>
      </c>
      <c r="J1484" s="41">
        <v>197</v>
      </c>
      <c r="K1484" s="41">
        <v>315.20000000000005</v>
      </c>
    </row>
    <row r="1485" spans="1:11" x14ac:dyDescent="0.45">
      <c r="A1485" s="41" t="s">
        <v>5188</v>
      </c>
      <c r="B1485" s="45" t="s">
        <v>5228</v>
      </c>
      <c r="C1485" s="45" t="s">
        <v>5229</v>
      </c>
      <c r="D1485" s="45"/>
      <c r="E1485" s="41" t="s">
        <v>6154</v>
      </c>
      <c r="F1485" s="41" t="s">
        <v>7</v>
      </c>
      <c r="G1485" s="41">
        <v>280</v>
      </c>
      <c r="I1485" s="65" t="s">
        <v>2075</v>
      </c>
      <c r="J1485" s="41">
        <v>139</v>
      </c>
      <c r="K1485" s="41">
        <v>222.4</v>
      </c>
    </row>
    <row r="1486" spans="1:11" x14ac:dyDescent="0.45">
      <c r="A1486" s="41" t="s">
        <v>5188</v>
      </c>
      <c r="B1486" s="45" t="s">
        <v>5230</v>
      </c>
      <c r="C1486" s="45" t="s">
        <v>5231</v>
      </c>
      <c r="D1486" s="45"/>
      <c r="E1486" s="41" t="s">
        <v>6154</v>
      </c>
      <c r="F1486" s="41" t="s">
        <v>7</v>
      </c>
      <c r="G1486" s="41">
        <v>228</v>
      </c>
      <c r="I1486" s="65" t="s">
        <v>2075</v>
      </c>
      <c r="J1486" s="41">
        <v>147</v>
      </c>
      <c r="K1486" s="41">
        <v>235.20000000000002</v>
      </c>
    </row>
    <row r="1487" spans="1:11" x14ac:dyDescent="0.45">
      <c r="A1487" s="41" t="s">
        <v>5188</v>
      </c>
      <c r="B1487" s="45" t="s">
        <v>5232</v>
      </c>
      <c r="C1487" s="45" t="s">
        <v>5233</v>
      </c>
      <c r="D1487" s="45"/>
      <c r="E1487" s="41" t="s">
        <v>6154</v>
      </c>
      <c r="F1487" s="41" t="s">
        <v>7</v>
      </c>
      <c r="G1487" s="41">
        <v>203</v>
      </c>
      <c r="I1487" s="65" t="s">
        <v>2075</v>
      </c>
      <c r="J1487" s="41">
        <v>96</v>
      </c>
      <c r="K1487" s="41">
        <v>153.60000000000002</v>
      </c>
    </row>
    <row r="1488" spans="1:11" x14ac:dyDescent="0.45">
      <c r="A1488" s="41" t="s">
        <v>5188</v>
      </c>
      <c r="B1488" s="45" t="s">
        <v>5234</v>
      </c>
      <c r="C1488" s="45" t="s">
        <v>5235</v>
      </c>
      <c r="D1488" s="45"/>
      <c r="E1488" s="41" t="s">
        <v>2124</v>
      </c>
      <c r="F1488" s="41" t="s">
        <v>7</v>
      </c>
      <c r="G1488" s="41">
        <v>543</v>
      </c>
      <c r="I1488" s="65" t="s">
        <v>2075</v>
      </c>
      <c r="J1488" s="41">
        <v>218</v>
      </c>
      <c r="K1488" s="41">
        <v>316.8</v>
      </c>
    </row>
    <row r="1489" spans="1:11" x14ac:dyDescent="0.45">
      <c r="A1489" s="41" t="s">
        <v>5188</v>
      </c>
      <c r="B1489" s="45" t="s">
        <v>5236</v>
      </c>
      <c r="C1489" s="45" t="s">
        <v>5237</v>
      </c>
      <c r="D1489" s="45"/>
      <c r="E1489" s="41" t="s">
        <v>2124</v>
      </c>
      <c r="F1489" s="41" t="s">
        <v>7</v>
      </c>
      <c r="G1489" s="41">
        <v>526</v>
      </c>
      <c r="I1489" s="65" t="s">
        <v>2075</v>
      </c>
      <c r="J1489" s="41">
        <v>306</v>
      </c>
      <c r="K1489" s="41">
        <v>456</v>
      </c>
    </row>
    <row r="1490" spans="1:11" x14ac:dyDescent="0.45">
      <c r="A1490" s="41" t="s">
        <v>5188</v>
      </c>
      <c r="B1490" s="45" t="s">
        <v>5238</v>
      </c>
      <c r="C1490" s="45" t="s">
        <v>5239</v>
      </c>
      <c r="D1490" s="45"/>
      <c r="E1490" s="41" t="s">
        <v>2124</v>
      </c>
      <c r="F1490" s="41" t="s">
        <v>7</v>
      </c>
      <c r="G1490" s="41">
        <v>698</v>
      </c>
      <c r="I1490" s="65" t="s">
        <v>2075</v>
      </c>
      <c r="J1490" s="41">
        <v>522</v>
      </c>
      <c r="K1490" s="41">
        <v>822.40000000000009</v>
      </c>
    </row>
    <row r="1491" spans="1:11" x14ac:dyDescent="0.45">
      <c r="A1491" s="41" t="s">
        <v>5188</v>
      </c>
      <c r="B1491" s="45" t="s">
        <v>5240</v>
      </c>
      <c r="C1491" s="45" t="s">
        <v>5241</v>
      </c>
      <c r="D1491" s="45"/>
      <c r="E1491" s="41" t="s">
        <v>6154</v>
      </c>
      <c r="F1491" s="41" t="s">
        <v>7</v>
      </c>
      <c r="G1491" s="41">
        <v>467</v>
      </c>
      <c r="I1491" s="65" t="s">
        <v>2075</v>
      </c>
      <c r="J1491" s="41">
        <v>306</v>
      </c>
      <c r="K1491" s="41">
        <v>489.6</v>
      </c>
    </row>
    <row r="1492" spans="1:11" x14ac:dyDescent="0.45">
      <c r="A1492" s="41" t="s">
        <v>5188</v>
      </c>
      <c r="B1492" s="45" t="s">
        <v>3813</v>
      </c>
      <c r="C1492" s="45" t="s">
        <v>5242</v>
      </c>
      <c r="D1492" s="45"/>
      <c r="E1492" s="41" t="s">
        <v>2124</v>
      </c>
      <c r="F1492" s="41" t="s">
        <v>7</v>
      </c>
      <c r="G1492" s="41">
        <v>618</v>
      </c>
      <c r="I1492" s="65" t="s">
        <v>2075</v>
      </c>
      <c r="J1492" s="41">
        <v>323</v>
      </c>
      <c r="K1492" s="41">
        <v>448</v>
      </c>
    </row>
    <row r="1493" spans="1:11" x14ac:dyDescent="0.45">
      <c r="A1493" s="41" t="s">
        <v>5188</v>
      </c>
      <c r="B1493" s="45" t="s">
        <v>5243</v>
      </c>
      <c r="C1493" s="45" t="s">
        <v>5244</v>
      </c>
      <c r="D1493" s="45"/>
      <c r="E1493" s="41" t="s">
        <v>2124</v>
      </c>
      <c r="F1493" s="41" t="s">
        <v>7</v>
      </c>
      <c r="G1493" s="41">
        <v>358</v>
      </c>
      <c r="I1493" s="65" t="s">
        <v>2075</v>
      </c>
      <c r="J1493" s="41">
        <v>122</v>
      </c>
      <c r="K1493" s="41">
        <v>185.60000000000002</v>
      </c>
    </row>
    <row r="1494" spans="1:11" x14ac:dyDescent="0.45">
      <c r="A1494" s="41" t="s">
        <v>5188</v>
      </c>
      <c r="B1494" s="45" t="s">
        <v>5245</v>
      </c>
      <c r="C1494" s="45" t="s">
        <v>5246</v>
      </c>
      <c r="D1494" s="45"/>
      <c r="E1494" s="41" t="s">
        <v>2124</v>
      </c>
      <c r="F1494" s="41" t="s">
        <v>7</v>
      </c>
      <c r="G1494" s="41">
        <v>394</v>
      </c>
      <c r="I1494" s="65" t="s">
        <v>2075</v>
      </c>
      <c r="J1494" s="41">
        <v>203</v>
      </c>
      <c r="K1494" s="41">
        <v>305.60000000000002</v>
      </c>
    </row>
    <row r="1495" spans="1:11" x14ac:dyDescent="0.45">
      <c r="A1495" s="41" t="s">
        <v>5188</v>
      </c>
      <c r="B1495" s="45" t="s">
        <v>5247</v>
      </c>
      <c r="C1495" s="45" t="s">
        <v>5248</v>
      </c>
      <c r="D1495" s="45"/>
      <c r="E1495" s="41" t="s">
        <v>6154</v>
      </c>
      <c r="F1495" s="41" t="s">
        <v>7</v>
      </c>
      <c r="G1495" s="41">
        <v>353</v>
      </c>
      <c r="I1495" s="65" t="s">
        <v>2075</v>
      </c>
      <c r="J1495" s="41">
        <v>201</v>
      </c>
      <c r="K1495" s="41">
        <v>321.60000000000002</v>
      </c>
    </row>
    <row r="1496" spans="1:11" x14ac:dyDescent="0.45">
      <c r="A1496" s="41" t="s">
        <v>5188</v>
      </c>
      <c r="B1496" s="45" t="s">
        <v>5249</v>
      </c>
      <c r="C1496" s="45" t="s">
        <v>5250</v>
      </c>
      <c r="D1496" s="45"/>
      <c r="E1496" s="41" t="s">
        <v>6154</v>
      </c>
      <c r="F1496" s="41" t="s">
        <v>7</v>
      </c>
      <c r="G1496" s="41">
        <v>388</v>
      </c>
      <c r="I1496" s="65" t="s">
        <v>2075</v>
      </c>
      <c r="J1496" s="41">
        <v>317</v>
      </c>
      <c r="K1496" s="41">
        <v>507.20000000000005</v>
      </c>
    </row>
    <row r="1497" spans="1:11" x14ac:dyDescent="0.45">
      <c r="A1497" s="41" t="s">
        <v>5188</v>
      </c>
      <c r="B1497" s="45" t="s">
        <v>5251</v>
      </c>
      <c r="C1497" s="45" t="s">
        <v>5252</v>
      </c>
      <c r="D1497" s="45"/>
      <c r="E1497" s="41" t="s">
        <v>2124</v>
      </c>
      <c r="F1497" s="41" t="s">
        <v>7</v>
      </c>
      <c r="G1497" s="41">
        <v>335</v>
      </c>
      <c r="I1497" s="65" t="s">
        <v>2075</v>
      </c>
      <c r="J1497" s="41">
        <v>116</v>
      </c>
      <c r="K1497" s="41">
        <v>166.4</v>
      </c>
    </row>
    <row r="1498" spans="1:11" x14ac:dyDescent="0.45">
      <c r="A1498" s="41" t="s">
        <v>5188</v>
      </c>
      <c r="B1498" s="45" t="s">
        <v>5253</v>
      </c>
      <c r="C1498" s="45" t="s">
        <v>5254</v>
      </c>
      <c r="D1498" s="45"/>
      <c r="E1498" s="41" t="s">
        <v>2124</v>
      </c>
      <c r="F1498" s="41" t="s">
        <v>7</v>
      </c>
      <c r="G1498" s="41">
        <v>476</v>
      </c>
      <c r="I1498" s="65" t="s">
        <v>2075</v>
      </c>
      <c r="J1498" s="41">
        <v>379</v>
      </c>
      <c r="K1498" s="41">
        <v>572.80000000000007</v>
      </c>
    </row>
    <row r="1499" spans="1:11" x14ac:dyDescent="0.45">
      <c r="A1499" s="41" t="s">
        <v>5188</v>
      </c>
      <c r="B1499" s="45" t="s">
        <v>5255</v>
      </c>
      <c r="C1499" s="45" t="s">
        <v>5256</v>
      </c>
      <c r="D1499" s="45"/>
      <c r="E1499" s="41" t="s">
        <v>2227</v>
      </c>
      <c r="F1499" s="41" t="s">
        <v>7</v>
      </c>
      <c r="G1499" s="41">
        <v>229</v>
      </c>
      <c r="I1499" s="65" t="s">
        <v>2228</v>
      </c>
      <c r="J1499" s="41">
        <v>158</v>
      </c>
      <c r="K1499" s="41">
        <v>252.8</v>
      </c>
    </row>
    <row r="1500" spans="1:11" x14ac:dyDescent="0.45">
      <c r="A1500" s="41" t="s">
        <v>5188</v>
      </c>
      <c r="B1500" s="45" t="s">
        <v>5257</v>
      </c>
      <c r="C1500" s="45" t="s">
        <v>5258</v>
      </c>
      <c r="D1500" s="45"/>
      <c r="E1500" s="41" t="s">
        <v>2227</v>
      </c>
      <c r="F1500" s="41" t="s">
        <v>7</v>
      </c>
      <c r="G1500" s="41">
        <v>542</v>
      </c>
      <c r="I1500" s="65" t="s">
        <v>2228</v>
      </c>
      <c r="J1500" s="41">
        <v>415</v>
      </c>
      <c r="K1500" s="41">
        <v>662.40000000000009</v>
      </c>
    </row>
    <row r="1501" spans="1:11" x14ac:dyDescent="0.45">
      <c r="A1501" s="41" t="s">
        <v>5188</v>
      </c>
      <c r="B1501" s="45" t="s">
        <v>5259</v>
      </c>
      <c r="C1501" s="45" t="s">
        <v>5260</v>
      </c>
      <c r="D1501" s="45"/>
      <c r="E1501" s="41" t="s">
        <v>2107</v>
      </c>
      <c r="F1501" s="41" t="s">
        <v>7</v>
      </c>
      <c r="G1501" s="41">
        <v>685</v>
      </c>
      <c r="I1501" s="65" t="s">
        <v>2081</v>
      </c>
      <c r="J1501" s="41">
        <v>432</v>
      </c>
      <c r="K1501" s="41">
        <v>691.2</v>
      </c>
    </row>
    <row r="1502" spans="1:11" x14ac:dyDescent="0.45">
      <c r="A1502" s="41" t="s">
        <v>5188</v>
      </c>
      <c r="B1502" s="45" t="s">
        <v>5261</v>
      </c>
      <c r="C1502" s="45" t="s">
        <v>5262</v>
      </c>
      <c r="D1502" s="45"/>
      <c r="E1502" s="41" t="s">
        <v>2107</v>
      </c>
      <c r="F1502" s="41" t="s">
        <v>7</v>
      </c>
      <c r="G1502" s="41">
        <v>909</v>
      </c>
      <c r="I1502" s="65" t="s">
        <v>2081</v>
      </c>
      <c r="J1502" s="41">
        <v>512</v>
      </c>
      <c r="K1502" s="41">
        <v>819.2</v>
      </c>
    </row>
    <row r="1503" spans="1:11" x14ac:dyDescent="0.45">
      <c r="A1503" s="41" t="s">
        <v>5188</v>
      </c>
      <c r="B1503" s="45" t="s">
        <v>5263</v>
      </c>
      <c r="C1503" s="45" t="s">
        <v>5264</v>
      </c>
      <c r="D1503" s="45"/>
      <c r="E1503" s="41" t="s">
        <v>2107</v>
      </c>
      <c r="F1503" s="41" t="s">
        <v>7</v>
      </c>
      <c r="G1503" s="41">
        <v>737</v>
      </c>
      <c r="I1503" s="65" t="s">
        <v>2081</v>
      </c>
      <c r="J1503" s="41">
        <v>550</v>
      </c>
      <c r="K1503" s="41">
        <v>880</v>
      </c>
    </row>
    <row r="1504" spans="1:11" x14ac:dyDescent="0.45">
      <c r="A1504" s="41" t="s">
        <v>5188</v>
      </c>
      <c r="B1504" s="45" t="s">
        <v>5265</v>
      </c>
      <c r="C1504" s="45" t="s">
        <v>5266</v>
      </c>
      <c r="D1504" s="45"/>
      <c r="E1504" s="41" t="s">
        <v>2144</v>
      </c>
      <c r="F1504" s="41" t="s">
        <v>7</v>
      </c>
      <c r="G1504" s="41">
        <v>933</v>
      </c>
      <c r="I1504" s="65" t="s">
        <v>2081</v>
      </c>
      <c r="J1504" s="41">
        <v>631</v>
      </c>
      <c r="K1504" s="41">
        <v>1009.6</v>
      </c>
    </row>
    <row r="1505" spans="1:11" x14ac:dyDescent="0.45">
      <c r="A1505" s="41" t="s">
        <v>5188</v>
      </c>
      <c r="B1505" s="45" t="s">
        <v>5267</v>
      </c>
      <c r="C1505" s="45" t="s">
        <v>5268</v>
      </c>
      <c r="D1505" s="45"/>
      <c r="E1505" s="41" t="s">
        <v>2084</v>
      </c>
      <c r="F1505" s="41" t="s">
        <v>7</v>
      </c>
      <c r="G1505" s="41">
        <v>1166</v>
      </c>
      <c r="I1505" s="65" t="s">
        <v>2085</v>
      </c>
      <c r="J1505" s="41">
        <v>730</v>
      </c>
      <c r="K1505" s="41">
        <v>1155.2</v>
      </c>
    </row>
    <row r="1506" spans="1:11" x14ac:dyDescent="0.45">
      <c r="A1506" s="41" t="s">
        <v>5188</v>
      </c>
      <c r="B1506" s="45" t="s">
        <v>5269</v>
      </c>
      <c r="C1506" s="45" t="s">
        <v>5270</v>
      </c>
      <c r="D1506" s="45"/>
      <c r="E1506" s="41" t="s">
        <v>2084</v>
      </c>
      <c r="F1506" s="41" t="s">
        <v>7</v>
      </c>
      <c r="G1506" s="41">
        <v>1430</v>
      </c>
      <c r="I1506" s="65" t="s">
        <v>2085</v>
      </c>
      <c r="J1506" s="41">
        <v>697</v>
      </c>
      <c r="K1506" s="41">
        <v>1099.2</v>
      </c>
    </row>
    <row r="1507" spans="1:11" x14ac:dyDescent="0.45">
      <c r="A1507" s="41" t="s">
        <v>5188</v>
      </c>
      <c r="B1507" s="45" t="s">
        <v>5271</v>
      </c>
      <c r="C1507" s="45" t="s">
        <v>5272</v>
      </c>
      <c r="D1507" s="45"/>
      <c r="E1507" s="41" t="s">
        <v>2084</v>
      </c>
      <c r="F1507" s="41" t="s">
        <v>7</v>
      </c>
      <c r="G1507" s="41">
        <v>1307</v>
      </c>
      <c r="I1507" s="65" t="s">
        <v>2085</v>
      </c>
      <c r="J1507" s="41">
        <v>976</v>
      </c>
      <c r="K1507" s="41">
        <v>1537.6000000000001</v>
      </c>
    </row>
    <row r="1508" spans="1:11" x14ac:dyDescent="0.45">
      <c r="A1508" s="41" t="s">
        <v>5188</v>
      </c>
      <c r="B1508" s="45" t="s">
        <v>5273</v>
      </c>
      <c r="C1508" s="45" t="s">
        <v>5274</v>
      </c>
      <c r="D1508" s="45"/>
      <c r="E1508" s="41" t="s">
        <v>2084</v>
      </c>
      <c r="F1508" s="41" t="s">
        <v>7</v>
      </c>
      <c r="G1508" s="41">
        <v>1429</v>
      </c>
      <c r="I1508" s="65" t="s">
        <v>2085</v>
      </c>
      <c r="J1508" s="41">
        <v>967</v>
      </c>
      <c r="K1508" s="41">
        <v>1524.8000000000002</v>
      </c>
    </row>
    <row r="1509" spans="1:11" x14ac:dyDescent="0.45">
      <c r="A1509" s="41" t="s">
        <v>5188</v>
      </c>
      <c r="B1509" s="45" t="s">
        <v>5275</v>
      </c>
      <c r="C1509" s="45" t="s">
        <v>5276</v>
      </c>
      <c r="D1509" s="45"/>
      <c r="E1509" s="41" t="s">
        <v>2084</v>
      </c>
      <c r="F1509" s="41" t="s">
        <v>7</v>
      </c>
      <c r="G1509" s="41">
        <v>1470</v>
      </c>
      <c r="I1509" s="65" t="s">
        <v>2085</v>
      </c>
      <c r="J1509" s="41">
        <v>739</v>
      </c>
      <c r="K1509" s="41">
        <v>1182.4000000000001</v>
      </c>
    </row>
    <row r="1510" spans="1:11" x14ac:dyDescent="0.45">
      <c r="A1510" s="41" t="s">
        <v>5277</v>
      </c>
      <c r="B1510" s="45" t="s">
        <v>5278</v>
      </c>
      <c r="C1510" s="45" t="s">
        <v>5279</v>
      </c>
      <c r="D1510" s="45"/>
      <c r="E1510" s="41" t="s">
        <v>2124</v>
      </c>
      <c r="F1510" s="41" t="s">
        <v>9</v>
      </c>
      <c r="G1510" s="41">
        <v>61</v>
      </c>
      <c r="I1510" s="65" t="s">
        <v>2075</v>
      </c>
      <c r="J1510" s="41">
        <v>22</v>
      </c>
      <c r="K1510" s="41">
        <v>35.200000000000003</v>
      </c>
    </row>
    <row r="1511" spans="1:11" x14ac:dyDescent="0.45">
      <c r="A1511" s="41" t="s">
        <v>5280</v>
      </c>
      <c r="B1511" s="45" t="s">
        <v>5281</v>
      </c>
      <c r="C1511" s="45" t="s">
        <v>5282</v>
      </c>
      <c r="D1511" s="45"/>
      <c r="E1511" s="41" t="s">
        <v>2344</v>
      </c>
      <c r="F1511" s="41" t="s">
        <v>9</v>
      </c>
      <c r="G1511" s="41">
        <v>506</v>
      </c>
      <c r="I1511" s="65" t="s">
        <v>2075</v>
      </c>
      <c r="J1511" s="41">
        <v>48</v>
      </c>
      <c r="K1511" s="41">
        <v>62.400000000000006</v>
      </c>
    </row>
    <row r="1512" spans="1:11" x14ac:dyDescent="0.45">
      <c r="A1512" s="41" t="s">
        <v>5280</v>
      </c>
      <c r="B1512" s="45" t="s">
        <v>5283</v>
      </c>
      <c r="C1512" s="45" t="s">
        <v>5284</v>
      </c>
      <c r="D1512" s="45"/>
      <c r="E1512" s="41" t="s">
        <v>2266</v>
      </c>
      <c r="F1512" s="41" t="s">
        <v>13</v>
      </c>
      <c r="G1512" s="41">
        <v>376</v>
      </c>
      <c r="I1512" s="65" t="s">
        <v>2075</v>
      </c>
      <c r="J1512" s="41">
        <v>45</v>
      </c>
      <c r="K1512" s="41">
        <v>72</v>
      </c>
    </row>
    <row r="1513" spans="1:11" x14ac:dyDescent="0.45">
      <c r="A1513" s="41" t="s">
        <v>5285</v>
      </c>
      <c r="B1513" s="45" t="s">
        <v>5286</v>
      </c>
      <c r="C1513" s="45" t="s">
        <v>5287</v>
      </c>
      <c r="D1513" s="45"/>
      <c r="E1513" s="41" t="s">
        <v>2084</v>
      </c>
      <c r="F1513" s="41" t="s">
        <v>7</v>
      </c>
      <c r="G1513" s="41">
        <v>529</v>
      </c>
      <c r="I1513" s="65" t="s">
        <v>2085</v>
      </c>
      <c r="J1513" s="41">
        <v>192</v>
      </c>
      <c r="K1513" s="41">
        <v>307.20000000000005</v>
      </c>
    </row>
    <row r="1514" spans="1:11" x14ac:dyDescent="0.45">
      <c r="A1514" s="41" t="s">
        <v>5288</v>
      </c>
      <c r="B1514" s="45" t="s">
        <v>5289</v>
      </c>
      <c r="C1514" s="45" t="s">
        <v>5290</v>
      </c>
      <c r="D1514" s="45"/>
      <c r="E1514" s="41" t="s">
        <v>2376</v>
      </c>
      <c r="F1514" s="41" t="s">
        <v>7</v>
      </c>
      <c r="G1514" s="41">
        <v>278</v>
      </c>
      <c r="I1514" s="65" t="s">
        <v>2075</v>
      </c>
      <c r="J1514" s="41">
        <v>197</v>
      </c>
      <c r="K1514" s="41">
        <v>256</v>
      </c>
    </row>
    <row r="1515" spans="1:11" x14ac:dyDescent="0.45">
      <c r="A1515" s="41" t="s">
        <v>5291</v>
      </c>
      <c r="B1515" s="45" t="s">
        <v>5292</v>
      </c>
      <c r="C1515" s="45" t="s">
        <v>5293</v>
      </c>
      <c r="D1515" s="45"/>
      <c r="E1515" s="41" t="s">
        <v>6159</v>
      </c>
      <c r="F1515" s="41" t="s">
        <v>7</v>
      </c>
      <c r="G1515" s="41">
        <v>800</v>
      </c>
      <c r="I1515" s="65" t="s">
        <v>2284</v>
      </c>
      <c r="J1515" s="41">
        <v>536</v>
      </c>
      <c r="K1515" s="41">
        <v>857.6</v>
      </c>
    </row>
    <row r="1516" spans="1:11" x14ac:dyDescent="0.45">
      <c r="A1516" s="41" t="s">
        <v>5294</v>
      </c>
      <c r="B1516" s="45" t="s">
        <v>5295</v>
      </c>
      <c r="C1516" s="45" t="s">
        <v>5296</v>
      </c>
      <c r="D1516" s="45"/>
      <c r="E1516" s="41" t="s">
        <v>3265</v>
      </c>
      <c r="F1516" s="41" t="s">
        <v>7</v>
      </c>
      <c r="G1516" s="41">
        <v>1398</v>
      </c>
      <c r="I1516" s="65" t="s">
        <v>2228</v>
      </c>
      <c r="J1516" s="41">
        <v>753</v>
      </c>
      <c r="K1516" s="41">
        <v>1204.8</v>
      </c>
    </row>
    <row r="1517" spans="1:11" x14ac:dyDescent="0.45">
      <c r="A1517" s="41" t="s">
        <v>5297</v>
      </c>
      <c r="B1517" s="45" t="s">
        <v>5298</v>
      </c>
      <c r="C1517" s="45" t="s">
        <v>5299</v>
      </c>
      <c r="D1517" s="45"/>
      <c r="E1517" s="41" t="s">
        <v>2387</v>
      </c>
      <c r="F1517" s="41" t="s">
        <v>7</v>
      </c>
      <c r="G1517" s="41">
        <v>496</v>
      </c>
      <c r="I1517" s="65" t="s">
        <v>2228</v>
      </c>
      <c r="J1517" s="41">
        <v>355</v>
      </c>
      <c r="K1517" s="41">
        <v>564.80000000000007</v>
      </c>
    </row>
    <row r="1518" spans="1:11" x14ac:dyDescent="0.45">
      <c r="A1518" s="41" t="s">
        <v>5300</v>
      </c>
      <c r="B1518" s="45" t="s">
        <v>5301</v>
      </c>
      <c r="C1518" s="45" t="s">
        <v>5302</v>
      </c>
      <c r="D1518" s="45"/>
      <c r="E1518" s="41" t="s">
        <v>3265</v>
      </c>
      <c r="F1518" s="41" t="s">
        <v>7</v>
      </c>
      <c r="G1518" s="41">
        <v>539</v>
      </c>
      <c r="I1518" s="65" t="s">
        <v>2228</v>
      </c>
      <c r="J1518" s="41">
        <v>267</v>
      </c>
      <c r="K1518" s="41">
        <v>427.20000000000005</v>
      </c>
    </row>
    <row r="1519" spans="1:11" x14ac:dyDescent="0.45">
      <c r="A1519" s="41" t="s">
        <v>5303</v>
      </c>
      <c r="B1519" s="45" t="s">
        <v>5304</v>
      </c>
      <c r="C1519" s="45" t="s">
        <v>5305</v>
      </c>
      <c r="D1519" s="45"/>
      <c r="E1519" s="41" t="s">
        <v>2227</v>
      </c>
      <c r="F1519" s="41" t="s">
        <v>9</v>
      </c>
      <c r="G1519" s="41">
        <v>216</v>
      </c>
      <c r="I1519" s="65" t="s">
        <v>2228</v>
      </c>
      <c r="J1519" s="41">
        <v>65</v>
      </c>
      <c r="K1519" s="41">
        <v>104</v>
      </c>
    </row>
    <row r="1520" spans="1:11" x14ac:dyDescent="0.45">
      <c r="A1520" s="41" t="s">
        <v>5306</v>
      </c>
      <c r="B1520" s="45" t="s">
        <v>5307</v>
      </c>
      <c r="C1520" s="45" t="s">
        <v>5308</v>
      </c>
      <c r="D1520" s="45"/>
      <c r="E1520" s="41" t="s">
        <v>2387</v>
      </c>
      <c r="F1520" s="41" t="s">
        <v>7</v>
      </c>
      <c r="G1520" s="41">
        <v>368</v>
      </c>
      <c r="I1520" s="65" t="s">
        <v>2228</v>
      </c>
      <c r="J1520" s="41">
        <v>186</v>
      </c>
      <c r="K1520" s="41">
        <v>297.60000000000002</v>
      </c>
    </row>
    <row r="1521" spans="1:11" x14ac:dyDescent="0.45">
      <c r="A1521" s="41" t="s">
        <v>5309</v>
      </c>
      <c r="B1521" s="45" t="s">
        <v>5310</v>
      </c>
      <c r="C1521" s="45" t="s">
        <v>5311</v>
      </c>
      <c r="D1521" s="45"/>
      <c r="E1521" s="41" t="s">
        <v>2387</v>
      </c>
      <c r="F1521" s="41" t="s">
        <v>7</v>
      </c>
      <c r="G1521" s="41">
        <v>667</v>
      </c>
      <c r="I1521" s="65" t="s">
        <v>2228</v>
      </c>
      <c r="J1521" s="41">
        <v>402</v>
      </c>
      <c r="K1521" s="41">
        <v>643.20000000000005</v>
      </c>
    </row>
    <row r="1522" spans="1:11" x14ac:dyDescent="0.45">
      <c r="A1522" s="41" t="s">
        <v>5312</v>
      </c>
      <c r="B1522" s="45" t="s">
        <v>5313</v>
      </c>
      <c r="C1522" s="45" t="s">
        <v>5314</v>
      </c>
      <c r="D1522" s="45"/>
      <c r="E1522" s="41" t="s">
        <v>2359</v>
      </c>
      <c r="F1522" s="41" t="s">
        <v>7</v>
      </c>
      <c r="G1522" s="41">
        <v>335</v>
      </c>
      <c r="I1522" s="65" t="s">
        <v>2284</v>
      </c>
      <c r="J1522" s="41">
        <v>223</v>
      </c>
      <c r="K1522" s="41">
        <v>326.40000000000003</v>
      </c>
    </row>
    <row r="1523" spans="1:11" x14ac:dyDescent="0.45">
      <c r="A1523" s="41" t="s">
        <v>5315</v>
      </c>
      <c r="B1523" s="45" t="s">
        <v>5316</v>
      </c>
      <c r="C1523" s="45" t="s">
        <v>5317</v>
      </c>
      <c r="D1523" s="45"/>
      <c r="E1523" s="41" t="s">
        <v>2144</v>
      </c>
      <c r="F1523" s="41" t="s">
        <v>9</v>
      </c>
      <c r="G1523" s="41">
        <v>399</v>
      </c>
      <c r="I1523" s="65" t="s">
        <v>2081</v>
      </c>
      <c r="J1523" s="41">
        <v>158</v>
      </c>
      <c r="K1523" s="41">
        <v>252.8</v>
      </c>
    </row>
    <row r="1524" spans="1:11" x14ac:dyDescent="0.45">
      <c r="A1524" s="41" t="s">
        <v>5318</v>
      </c>
      <c r="B1524" s="45" t="s">
        <v>5319</v>
      </c>
      <c r="C1524" s="45" t="s">
        <v>5320</v>
      </c>
      <c r="D1524" s="45"/>
      <c r="E1524" s="41" t="s">
        <v>2144</v>
      </c>
      <c r="F1524" s="41" t="s">
        <v>7</v>
      </c>
      <c r="G1524" s="41">
        <v>187</v>
      </c>
      <c r="I1524" s="65" t="s">
        <v>2081</v>
      </c>
      <c r="J1524" s="41">
        <v>123</v>
      </c>
      <c r="K1524" s="41">
        <v>196.8</v>
      </c>
    </row>
    <row r="1525" spans="1:11" x14ac:dyDescent="0.45">
      <c r="A1525" s="41" t="s">
        <v>5321</v>
      </c>
      <c r="B1525" s="45" t="s">
        <v>5322</v>
      </c>
      <c r="C1525" s="45" t="s">
        <v>5323</v>
      </c>
      <c r="D1525" s="45"/>
      <c r="E1525" s="41" t="s">
        <v>2124</v>
      </c>
      <c r="F1525" s="41" t="s">
        <v>7</v>
      </c>
      <c r="G1525" s="41">
        <v>340</v>
      </c>
      <c r="I1525" s="65" t="s">
        <v>2075</v>
      </c>
      <c r="J1525" s="41">
        <v>199</v>
      </c>
      <c r="K1525" s="41">
        <v>308.8</v>
      </c>
    </row>
    <row r="1526" spans="1:11" x14ac:dyDescent="0.45">
      <c r="A1526" s="41" t="s">
        <v>5324</v>
      </c>
      <c r="B1526" s="45" t="s">
        <v>5325</v>
      </c>
      <c r="C1526" s="45" t="s">
        <v>5326</v>
      </c>
      <c r="D1526" s="45"/>
      <c r="E1526" s="41" t="s">
        <v>2084</v>
      </c>
      <c r="F1526" s="41" t="s">
        <v>7</v>
      </c>
      <c r="G1526" s="41">
        <v>399</v>
      </c>
      <c r="I1526" s="65" t="s">
        <v>2085</v>
      </c>
      <c r="J1526" s="41">
        <v>285</v>
      </c>
      <c r="K1526" s="41">
        <v>456</v>
      </c>
    </row>
    <row r="1527" spans="1:11" x14ac:dyDescent="0.45">
      <c r="A1527" s="41" t="s">
        <v>5327</v>
      </c>
      <c r="B1527" s="45" t="s">
        <v>6193</v>
      </c>
      <c r="C1527" s="45" t="s">
        <v>5328</v>
      </c>
      <c r="D1527" s="45"/>
      <c r="E1527" s="41" t="s">
        <v>2359</v>
      </c>
      <c r="F1527" s="41" t="s">
        <v>7</v>
      </c>
      <c r="G1527" s="41">
        <v>401</v>
      </c>
      <c r="I1527" s="65" t="s">
        <v>2284</v>
      </c>
      <c r="J1527" s="41">
        <v>265</v>
      </c>
      <c r="K1527" s="41">
        <v>385.6</v>
      </c>
    </row>
    <row r="1528" spans="1:11" x14ac:dyDescent="0.45">
      <c r="A1528" s="41" t="s">
        <v>5329</v>
      </c>
      <c r="B1528" s="45" t="s">
        <v>5330</v>
      </c>
      <c r="C1528" s="45" t="s">
        <v>5331</v>
      </c>
      <c r="D1528" s="45"/>
      <c r="E1528" s="41" t="s">
        <v>6206</v>
      </c>
      <c r="F1528" s="41" t="s">
        <v>7</v>
      </c>
      <c r="G1528" s="41">
        <v>2065</v>
      </c>
      <c r="I1528" s="65" t="s">
        <v>2228</v>
      </c>
      <c r="J1528" s="41">
        <v>1145</v>
      </c>
      <c r="K1528" s="41">
        <v>1832</v>
      </c>
    </row>
    <row r="1529" spans="1:11" x14ac:dyDescent="0.45">
      <c r="A1529" s="41" t="s">
        <v>5332</v>
      </c>
      <c r="B1529" s="45" t="s">
        <v>5333</v>
      </c>
      <c r="C1529" s="45" t="s">
        <v>5334</v>
      </c>
      <c r="D1529" s="45"/>
      <c r="E1529" s="41" t="s">
        <v>6206</v>
      </c>
      <c r="F1529" s="41" t="s">
        <v>7</v>
      </c>
      <c r="G1529" s="41">
        <v>1611</v>
      </c>
      <c r="I1529" s="65" t="s">
        <v>2228</v>
      </c>
      <c r="J1529" s="41">
        <v>941</v>
      </c>
      <c r="K1529" s="41">
        <v>1505.6000000000001</v>
      </c>
    </row>
    <row r="1530" spans="1:11" x14ac:dyDescent="0.45">
      <c r="A1530" s="41" t="s">
        <v>5335</v>
      </c>
      <c r="B1530" s="45" t="s">
        <v>5336</v>
      </c>
      <c r="C1530" s="45" t="s">
        <v>5337</v>
      </c>
      <c r="D1530" s="45"/>
      <c r="E1530" s="41" t="s">
        <v>2387</v>
      </c>
      <c r="F1530" s="41" t="s">
        <v>9</v>
      </c>
      <c r="G1530" s="41">
        <v>964</v>
      </c>
      <c r="I1530" s="65" t="s">
        <v>2228</v>
      </c>
      <c r="J1530" s="41">
        <v>102</v>
      </c>
      <c r="K1530" s="41">
        <v>163.20000000000002</v>
      </c>
    </row>
    <row r="1531" spans="1:11" x14ac:dyDescent="0.45">
      <c r="A1531" s="41" t="s">
        <v>5338</v>
      </c>
      <c r="B1531" s="45" t="s">
        <v>6194</v>
      </c>
      <c r="C1531" s="45" t="s">
        <v>5339</v>
      </c>
      <c r="D1531" s="45"/>
      <c r="E1531" s="41" t="s">
        <v>2359</v>
      </c>
      <c r="F1531" s="41" t="s">
        <v>7</v>
      </c>
      <c r="G1531" s="41">
        <v>400</v>
      </c>
      <c r="I1531" s="65" t="s">
        <v>2284</v>
      </c>
      <c r="J1531" s="41">
        <v>246</v>
      </c>
      <c r="K1531" s="41">
        <v>356.8</v>
      </c>
    </row>
    <row r="1532" spans="1:11" x14ac:dyDescent="0.45">
      <c r="A1532" s="41" t="s">
        <v>5340</v>
      </c>
      <c r="B1532" s="45" t="s">
        <v>5341</v>
      </c>
      <c r="C1532" s="45" t="s">
        <v>5342</v>
      </c>
      <c r="D1532" s="45"/>
      <c r="E1532" s="41" t="s">
        <v>2144</v>
      </c>
      <c r="F1532" s="41" t="s">
        <v>9</v>
      </c>
      <c r="G1532" s="41">
        <v>252</v>
      </c>
      <c r="I1532" s="65" t="s">
        <v>2081</v>
      </c>
      <c r="J1532" s="41">
        <v>44</v>
      </c>
      <c r="K1532" s="41">
        <v>70.400000000000006</v>
      </c>
    </row>
    <row r="1533" spans="1:11" x14ac:dyDescent="0.45">
      <c r="A1533" s="41" t="s">
        <v>5343</v>
      </c>
      <c r="B1533" s="45" t="s">
        <v>5344</v>
      </c>
      <c r="C1533" s="45" t="s">
        <v>5345</v>
      </c>
      <c r="D1533" s="45"/>
      <c r="E1533" s="41" t="s">
        <v>3265</v>
      </c>
      <c r="F1533" s="41" t="s">
        <v>9</v>
      </c>
      <c r="G1533" s="41">
        <v>783</v>
      </c>
      <c r="I1533" s="65" t="s">
        <v>2228</v>
      </c>
      <c r="J1533" s="41">
        <v>143</v>
      </c>
      <c r="K1533" s="41">
        <v>228.8</v>
      </c>
    </row>
    <row r="1534" spans="1:11" x14ac:dyDescent="0.45">
      <c r="A1534" s="41" t="s">
        <v>5346</v>
      </c>
      <c r="B1534" s="45" t="s">
        <v>5347</v>
      </c>
      <c r="C1534" s="45" t="s">
        <v>5348</v>
      </c>
      <c r="D1534" s="45"/>
      <c r="E1534" s="41" t="s">
        <v>2387</v>
      </c>
      <c r="F1534" s="41" t="s">
        <v>7</v>
      </c>
      <c r="G1534" s="41">
        <v>306</v>
      </c>
      <c r="I1534" s="65" t="s">
        <v>2228</v>
      </c>
      <c r="J1534" s="41">
        <v>141</v>
      </c>
      <c r="K1534" s="41">
        <v>225.60000000000002</v>
      </c>
    </row>
    <row r="1535" spans="1:11" x14ac:dyDescent="0.45">
      <c r="A1535" s="41" t="s">
        <v>5349</v>
      </c>
      <c r="B1535" s="45" t="s">
        <v>5350</v>
      </c>
      <c r="C1535" s="45" t="s">
        <v>5351</v>
      </c>
      <c r="D1535" s="45"/>
      <c r="E1535" s="41" t="s">
        <v>2084</v>
      </c>
      <c r="F1535" s="41" t="s">
        <v>7</v>
      </c>
      <c r="G1535" s="41">
        <v>284</v>
      </c>
      <c r="I1535" s="65" t="s">
        <v>2085</v>
      </c>
      <c r="J1535" s="41">
        <v>198</v>
      </c>
      <c r="K1535" s="41">
        <v>316.8</v>
      </c>
    </row>
    <row r="1536" spans="1:11" x14ac:dyDescent="0.45">
      <c r="A1536" s="41" t="s">
        <v>5352</v>
      </c>
      <c r="B1536" s="45" t="s">
        <v>5353</v>
      </c>
      <c r="C1536" s="45" t="s">
        <v>5354</v>
      </c>
      <c r="D1536" s="45"/>
      <c r="E1536" s="41" t="s">
        <v>5355</v>
      </c>
      <c r="F1536" s="41" t="s">
        <v>7</v>
      </c>
      <c r="G1536" s="41">
        <v>347</v>
      </c>
      <c r="I1536" s="65" t="s">
        <v>2228</v>
      </c>
      <c r="J1536" s="41">
        <v>241</v>
      </c>
      <c r="K1536" s="41">
        <v>364.8</v>
      </c>
    </row>
    <row r="1537" spans="1:11" x14ac:dyDescent="0.45">
      <c r="A1537" s="41" t="s">
        <v>5356</v>
      </c>
      <c r="B1537" s="45" t="s">
        <v>5357</v>
      </c>
      <c r="C1537" s="45" t="s">
        <v>5358</v>
      </c>
      <c r="D1537" s="45"/>
      <c r="E1537" s="41" t="s">
        <v>2359</v>
      </c>
      <c r="F1537" s="41" t="s">
        <v>7</v>
      </c>
      <c r="G1537" s="41">
        <v>452</v>
      </c>
      <c r="I1537" s="65" t="s">
        <v>2284</v>
      </c>
      <c r="J1537" s="41">
        <v>280</v>
      </c>
      <c r="K1537" s="41">
        <v>401.6</v>
      </c>
    </row>
    <row r="1538" spans="1:11" x14ac:dyDescent="0.45">
      <c r="A1538" s="41" t="s">
        <v>5359</v>
      </c>
      <c r="B1538" s="45" t="s">
        <v>6195</v>
      </c>
      <c r="C1538" s="45" t="s">
        <v>5360</v>
      </c>
      <c r="D1538" s="45"/>
      <c r="E1538" s="41" t="s">
        <v>2359</v>
      </c>
      <c r="F1538" s="41" t="s">
        <v>7</v>
      </c>
      <c r="G1538" s="41">
        <v>400</v>
      </c>
      <c r="I1538" s="65" t="s">
        <v>2284</v>
      </c>
      <c r="J1538" s="41">
        <v>259</v>
      </c>
      <c r="K1538" s="41">
        <v>376</v>
      </c>
    </row>
    <row r="1539" spans="1:11" x14ac:dyDescent="0.45">
      <c r="A1539" s="41" t="s">
        <v>5361</v>
      </c>
      <c r="B1539" s="45" t="s">
        <v>5362</v>
      </c>
      <c r="C1539" s="45" t="s">
        <v>5363</v>
      </c>
      <c r="D1539" s="45"/>
      <c r="E1539" s="41" t="s">
        <v>6206</v>
      </c>
      <c r="F1539" s="41" t="s">
        <v>7</v>
      </c>
      <c r="G1539" s="41">
        <v>1573</v>
      </c>
      <c r="I1539" s="65" t="s">
        <v>2228</v>
      </c>
      <c r="J1539" s="41">
        <v>752</v>
      </c>
      <c r="K1539" s="41">
        <v>1203.2</v>
      </c>
    </row>
    <row r="1540" spans="1:11" x14ac:dyDescent="0.45">
      <c r="A1540" s="41" t="s">
        <v>5364</v>
      </c>
      <c r="B1540" s="45" t="s">
        <v>5365</v>
      </c>
      <c r="C1540" s="45" t="s">
        <v>5366</v>
      </c>
      <c r="D1540" s="45"/>
      <c r="E1540" s="41" t="s">
        <v>5355</v>
      </c>
      <c r="F1540" s="41" t="s">
        <v>7</v>
      </c>
      <c r="G1540" s="41">
        <v>798</v>
      </c>
      <c r="I1540" s="65" t="s">
        <v>2228</v>
      </c>
      <c r="J1540" s="41">
        <v>416</v>
      </c>
      <c r="K1540" s="41">
        <v>630.40000000000009</v>
      </c>
    </row>
    <row r="1541" spans="1:11" x14ac:dyDescent="0.45">
      <c r="A1541" s="41" t="s">
        <v>5367</v>
      </c>
      <c r="B1541" s="45" t="s">
        <v>5368</v>
      </c>
      <c r="C1541" s="45" t="s">
        <v>5369</v>
      </c>
      <c r="D1541" s="45"/>
      <c r="E1541" s="41" t="s">
        <v>6206</v>
      </c>
      <c r="F1541" s="41" t="s">
        <v>7</v>
      </c>
      <c r="G1541" s="41">
        <v>1425</v>
      </c>
      <c r="I1541" s="65" t="s">
        <v>2228</v>
      </c>
      <c r="J1541" s="41">
        <v>683</v>
      </c>
      <c r="K1541" s="41">
        <v>1092.8</v>
      </c>
    </row>
    <row r="1542" spans="1:11" x14ac:dyDescent="0.45">
      <c r="A1542" s="41" t="s">
        <v>5370</v>
      </c>
      <c r="B1542" s="45" t="s">
        <v>5371</v>
      </c>
      <c r="C1542" s="45" t="s">
        <v>5372</v>
      </c>
      <c r="D1542" s="45"/>
      <c r="E1542" s="41" t="s">
        <v>6206</v>
      </c>
      <c r="F1542" s="41" t="s">
        <v>9</v>
      </c>
      <c r="G1542" s="41">
        <v>1688</v>
      </c>
      <c r="I1542" s="65" t="s">
        <v>2228</v>
      </c>
      <c r="J1542" s="41">
        <v>524</v>
      </c>
      <c r="K1542" s="41">
        <v>838.40000000000009</v>
      </c>
    </row>
    <row r="1543" spans="1:11" x14ac:dyDescent="0.45">
      <c r="A1543" s="41" t="s">
        <v>5373</v>
      </c>
      <c r="B1543" s="45" t="s">
        <v>5374</v>
      </c>
      <c r="C1543" s="45" t="s">
        <v>5375</v>
      </c>
      <c r="D1543" s="45"/>
      <c r="E1543" s="41" t="s">
        <v>6159</v>
      </c>
      <c r="F1543" s="41" t="s">
        <v>9</v>
      </c>
      <c r="G1543" s="41">
        <v>775</v>
      </c>
      <c r="I1543" s="65" t="s">
        <v>2284</v>
      </c>
      <c r="J1543" s="41">
        <v>109</v>
      </c>
      <c r="K1543" s="41">
        <v>174.4</v>
      </c>
    </row>
    <row r="1544" spans="1:11" x14ac:dyDescent="0.45">
      <c r="A1544" s="41" t="s">
        <v>5376</v>
      </c>
      <c r="B1544" s="45" t="s">
        <v>5377</v>
      </c>
      <c r="C1544" s="45" t="s">
        <v>5378</v>
      </c>
      <c r="D1544" s="45"/>
      <c r="E1544" s="41" t="s">
        <v>3265</v>
      </c>
      <c r="F1544" s="41" t="s">
        <v>7</v>
      </c>
      <c r="G1544" s="41">
        <v>719</v>
      </c>
      <c r="I1544" s="65" t="s">
        <v>2228</v>
      </c>
      <c r="J1544" s="41">
        <v>279</v>
      </c>
      <c r="K1544" s="41">
        <v>446.40000000000003</v>
      </c>
    </row>
    <row r="1545" spans="1:11" x14ac:dyDescent="0.45">
      <c r="A1545" s="41" t="s">
        <v>5379</v>
      </c>
      <c r="B1545" s="45" t="s">
        <v>5380</v>
      </c>
      <c r="C1545" s="45" t="s">
        <v>5381</v>
      </c>
      <c r="D1545" s="45"/>
      <c r="E1545" s="41" t="s">
        <v>6159</v>
      </c>
      <c r="F1545" s="41" t="s">
        <v>9</v>
      </c>
      <c r="G1545" s="41">
        <v>218</v>
      </c>
      <c r="I1545" s="65" t="s">
        <v>2284</v>
      </c>
      <c r="J1545" s="41">
        <v>34</v>
      </c>
      <c r="K1545" s="41">
        <v>54.400000000000006</v>
      </c>
    </row>
    <row r="1546" spans="1:11" x14ac:dyDescent="0.45">
      <c r="A1546" s="41" t="s">
        <v>5382</v>
      </c>
      <c r="B1546" s="45" t="s">
        <v>5383</v>
      </c>
      <c r="C1546" s="45" t="s">
        <v>5384</v>
      </c>
      <c r="D1546" s="45"/>
      <c r="E1546" s="41" t="s">
        <v>2084</v>
      </c>
      <c r="F1546" s="41" t="s">
        <v>7</v>
      </c>
      <c r="G1546" s="41">
        <v>396</v>
      </c>
      <c r="I1546" s="65" t="s">
        <v>2085</v>
      </c>
      <c r="J1546" s="41">
        <v>286</v>
      </c>
      <c r="K1546" s="41">
        <v>457.6</v>
      </c>
    </row>
    <row r="1547" spans="1:11" x14ac:dyDescent="0.45">
      <c r="A1547" s="41" t="s">
        <v>5385</v>
      </c>
      <c r="B1547" s="45" t="s">
        <v>5386</v>
      </c>
      <c r="C1547" s="45" t="s">
        <v>5387</v>
      </c>
      <c r="D1547" s="45"/>
      <c r="E1547" s="41" t="s">
        <v>6159</v>
      </c>
      <c r="F1547" s="41" t="s">
        <v>7</v>
      </c>
      <c r="G1547" s="41">
        <v>701</v>
      </c>
      <c r="I1547" s="65" t="s">
        <v>2284</v>
      </c>
      <c r="J1547" s="41">
        <v>528</v>
      </c>
      <c r="K1547" s="41">
        <v>844.80000000000007</v>
      </c>
    </row>
    <row r="1548" spans="1:11" x14ac:dyDescent="0.45">
      <c r="A1548" s="41" t="s">
        <v>5388</v>
      </c>
      <c r="B1548" s="45" t="s">
        <v>5389</v>
      </c>
      <c r="C1548" s="45" t="s">
        <v>5390</v>
      </c>
      <c r="D1548" s="45"/>
      <c r="E1548" s="41" t="s">
        <v>2359</v>
      </c>
      <c r="F1548" s="41" t="s">
        <v>7</v>
      </c>
      <c r="G1548" s="41">
        <v>800</v>
      </c>
      <c r="I1548" s="65" t="s">
        <v>2284</v>
      </c>
      <c r="J1548" s="41">
        <v>539</v>
      </c>
      <c r="K1548" s="41">
        <v>766.40000000000009</v>
      </c>
    </row>
    <row r="1549" spans="1:11" x14ac:dyDescent="0.45">
      <c r="A1549" s="41" t="s">
        <v>5391</v>
      </c>
      <c r="B1549" s="45" t="s">
        <v>5392</v>
      </c>
      <c r="C1549" s="45" t="s">
        <v>5393</v>
      </c>
      <c r="D1549" s="45"/>
      <c r="E1549" s="41" t="s">
        <v>6159</v>
      </c>
      <c r="F1549" s="41" t="s">
        <v>9</v>
      </c>
      <c r="G1549" s="41">
        <v>305</v>
      </c>
      <c r="I1549" s="65" t="s">
        <v>2284</v>
      </c>
      <c r="J1549" s="41">
        <v>99</v>
      </c>
      <c r="K1549" s="41">
        <v>158.4</v>
      </c>
    </row>
    <row r="1550" spans="1:11" x14ac:dyDescent="0.45">
      <c r="A1550" s="41" t="s">
        <v>5394</v>
      </c>
      <c r="B1550" s="45" t="s">
        <v>5395</v>
      </c>
      <c r="C1550" s="45" t="s">
        <v>5396</v>
      </c>
      <c r="D1550" s="45"/>
      <c r="E1550" s="41" t="s">
        <v>2359</v>
      </c>
      <c r="F1550" s="41" t="s">
        <v>7</v>
      </c>
      <c r="G1550" s="41">
        <v>804</v>
      </c>
      <c r="I1550" s="65" t="s">
        <v>2284</v>
      </c>
      <c r="J1550" s="41">
        <v>464</v>
      </c>
      <c r="K1550" s="41">
        <v>704</v>
      </c>
    </row>
    <row r="1551" spans="1:11" x14ac:dyDescent="0.45">
      <c r="A1551" s="41" t="s">
        <v>5397</v>
      </c>
      <c r="B1551" s="45" t="s">
        <v>5398</v>
      </c>
      <c r="C1551" s="45" t="s">
        <v>5399</v>
      </c>
      <c r="D1551" s="45"/>
      <c r="E1551" s="41" t="s">
        <v>2084</v>
      </c>
      <c r="F1551" s="41" t="s">
        <v>7</v>
      </c>
      <c r="G1551" s="41">
        <v>86</v>
      </c>
      <c r="I1551" s="65" t="s">
        <v>2085</v>
      </c>
      <c r="J1551" s="41">
        <v>61</v>
      </c>
      <c r="K1551" s="41">
        <v>97.600000000000009</v>
      </c>
    </row>
    <row r="1552" spans="1:11" x14ac:dyDescent="0.45">
      <c r="A1552" s="41" t="s">
        <v>5400</v>
      </c>
      <c r="B1552" s="45" t="s">
        <v>5401</v>
      </c>
      <c r="C1552" s="45" t="s">
        <v>5402</v>
      </c>
      <c r="D1552" s="45"/>
      <c r="E1552" s="41" t="s">
        <v>6159</v>
      </c>
      <c r="F1552" s="41" t="s">
        <v>7</v>
      </c>
      <c r="G1552" s="41">
        <v>623</v>
      </c>
      <c r="I1552" s="65" t="s">
        <v>2284</v>
      </c>
      <c r="J1552" s="41">
        <v>453</v>
      </c>
      <c r="K1552" s="41">
        <v>724.80000000000007</v>
      </c>
    </row>
    <row r="1553" spans="1:11" x14ac:dyDescent="0.45">
      <c r="A1553" s="41" t="s">
        <v>5403</v>
      </c>
      <c r="B1553" s="45" t="s">
        <v>5404</v>
      </c>
      <c r="C1553" s="45" t="s">
        <v>5405</v>
      </c>
      <c r="D1553" s="45"/>
      <c r="E1553" s="41" t="s">
        <v>3327</v>
      </c>
      <c r="F1553" s="41" t="s">
        <v>9</v>
      </c>
      <c r="G1553" s="41">
        <v>212</v>
      </c>
      <c r="I1553" s="65" t="s">
        <v>2284</v>
      </c>
      <c r="J1553" s="41">
        <v>39</v>
      </c>
      <c r="K1553" s="41">
        <v>62.400000000000006</v>
      </c>
    </row>
    <row r="1554" spans="1:11" x14ac:dyDescent="0.45">
      <c r="A1554" s="41" t="s">
        <v>5406</v>
      </c>
      <c r="B1554" s="45" t="s">
        <v>5407</v>
      </c>
      <c r="C1554" s="45" t="s">
        <v>5408</v>
      </c>
      <c r="D1554" s="45"/>
      <c r="E1554" s="41" t="s">
        <v>6206</v>
      </c>
      <c r="F1554" s="41" t="s">
        <v>9</v>
      </c>
      <c r="G1554" s="41">
        <v>168</v>
      </c>
      <c r="I1554" s="65" t="s">
        <v>2228</v>
      </c>
      <c r="J1554" s="41">
        <v>66</v>
      </c>
      <c r="K1554" s="41">
        <v>105.60000000000001</v>
      </c>
    </row>
    <row r="1555" spans="1:11" x14ac:dyDescent="0.45">
      <c r="A1555" s="41" t="s">
        <v>5409</v>
      </c>
      <c r="B1555" s="45" t="s">
        <v>5410</v>
      </c>
      <c r="C1555" s="45" t="s">
        <v>5411</v>
      </c>
      <c r="D1555" s="45"/>
      <c r="E1555" s="41" t="s">
        <v>5355</v>
      </c>
      <c r="F1555" s="41" t="s">
        <v>7</v>
      </c>
      <c r="G1555" s="41">
        <v>1216</v>
      </c>
      <c r="I1555" s="65" t="s">
        <v>2228</v>
      </c>
      <c r="J1555" s="41">
        <v>838</v>
      </c>
      <c r="K1555" s="41">
        <v>1275.2</v>
      </c>
    </row>
    <row r="1556" spans="1:11" x14ac:dyDescent="0.45">
      <c r="A1556" s="41" t="s">
        <v>5412</v>
      </c>
      <c r="B1556" s="45" t="s">
        <v>5413</v>
      </c>
      <c r="C1556" s="45" t="s">
        <v>5414</v>
      </c>
      <c r="D1556" s="45"/>
      <c r="E1556" s="41" t="s">
        <v>6206</v>
      </c>
      <c r="F1556" s="41" t="s">
        <v>13</v>
      </c>
      <c r="G1556" s="41">
        <v>1616</v>
      </c>
      <c r="I1556" s="65" t="s">
        <v>2228</v>
      </c>
      <c r="J1556" s="41">
        <v>389</v>
      </c>
      <c r="K1556" s="41">
        <v>622.40000000000009</v>
      </c>
    </row>
    <row r="1557" spans="1:11" x14ac:dyDescent="0.45">
      <c r="A1557" s="41" t="s">
        <v>5415</v>
      </c>
      <c r="B1557" s="45" t="s">
        <v>6196</v>
      </c>
      <c r="C1557" s="45" t="s">
        <v>5416</v>
      </c>
      <c r="D1557" s="45"/>
      <c r="E1557" s="41" t="s">
        <v>2227</v>
      </c>
      <c r="F1557" s="41" t="s">
        <v>7</v>
      </c>
      <c r="G1557" s="41">
        <v>368</v>
      </c>
      <c r="I1557" s="65" t="s">
        <v>2228</v>
      </c>
      <c r="J1557" s="41">
        <v>157</v>
      </c>
      <c r="K1557" s="41">
        <v>251.20000000000002</v>
      </c>
    </row>
    <row r="1558" spans="1:11" x14ac:dyDescent="0.45">
      <c r="A1558" s="41" t="s">
        <v>5417</v>
      </c>
      <c r="B1558" s="45" t="s">
        <v>5418</v>
      </c>
      <c r="C1558" s="45" t="s">
        <v>5419</v>
      </c>
      <c r="D1558" s="45"/>
      <c r="E1558" s="41" t="s">
        <v>2227</v>
      </c>
      <c r="F1558" s="41" t="s">
        <v>13</v>
      </c>
      <c r="G1558" s="41">
        <v>393</v>
      </c>
      <c r="I1558" s="65" t="s">
        <v>2228</v>
      </c>
      <c r="J1558" s="41">
        <v>38</v>
      </c>
      <c r="K1558" s="41">
        <v>60.800000000000004</v>
      </c>
    </row>
    <row r="1559" spans="1:11" x14ac:dyDescent="0.45">
      <c r="A1559" s="41" t="s">
        <v>5420</v>
      </c>
      <c r="B1559" s="45" t="s">
        <v>5421</v>
      </c>
      <c r="C1559" s="45" t="s">
        <v>5422</v>
      </c>
      <c r="D1559" s="45"/>
      <c r="E1559" s="41" t="s">
        <v>2227</v>
      </c>
      <c r="F1559" s="41" t="s">
        <v>9</v>
      </c>
      <c r="G1559" s="41">
        <v>396</v>
      </c>
      <c r="I1559" s="65" t="s">
        <v>2228</v>
      </c>
      <c r="J1559" s="41">
        <v>125</v>
      </c>
      <c r="K1559" s="41">
        <v>200</v>
      </c>
    </row>
    <row r="1560" spans="1:11" x14ac:dyDescent="0.45">
      <c r="A1560" s="41" t="s">
        <v>5423</v>
      </c>
      <c r="B1560" s="45" t="s">
        <v>5424</v>
      </c>
      <c r="C1560" s="45" t="s">
        <v>5425</v>
      </c>
      <c r="D1560" s="45"/>
      <c r="E1560" s="41" t="s">
        <v>2144</v>
      </c>
      <c r="F1560" s="41" t="s">
        <v>7</v>
      </c>
      <c r="G1560" s="41">
        <v>352</v>
      </c>
      <c r="I1560" s="65" t="s">
        <v>2081</v>
      </c>
      <c r="J1560" s="41">
        <v>283</v>
      </c>
      <c r="K1560" s="41">
        <v>452.8</v>
      </c>
    </row>
    <row r="1561" spans="1:11" x14ac:dyDescent="0.45">
      <c r="A1561" s="41" t="s">
        <v>5426</v>
      </c>
      <c r="B1561" s="45" t="s">
        <v>5427</v>
      </c>
      <c r="C1561" s="45" t="s">
        <v>5428</v>
      </c>
      <c r="D1561" s="45"/>
      <c r="E1561" s="41" t="s">
        <v>2124</v>
      </c>
      <c r="F1561" s="41" t="s">
        <v>7</v>
      </c>
      <c r="G1561" s="41">
        <v>944</v>
      </c>
      <c r="I1561" s="65" t="s">
        <v>2075</v>
      </c>
      <c r="J1561" s="41">
        <v>581</v>
      </c>
      <c r="K1561" s="41">
        <v>814.40000000000009</v>
      </c>
    </row>
    <row r="1562" spans="1:11" x14ac:dyDescent="0.45">
      <c r="A1562" s="41" t="s">
        <v>5429</v>
      </c>
      <c r="B1562" s="45" t="s">
        <v>5430</v>
      </c>
      <c r="C1562" s="45" t="s">
        <v>5431</v>
      </c>
      <c r="D1562" s="45"/>
      <c r="E1562" s="41" t="s">
        <v>6159</v>
      </c>
      <c r="F1562" s="41" t="s">
        <v>9</v>
      </c>
      <c r="G1562" s="41">
        <v>288</v>
      </c>
      <c r="I1562" s="65" t="s">
        <v>2284</v>
      </c>
      <c r="J1562" s="41">
        <v>23</v>
      </c>
      <c r="K1562" s="41">
        <v>36.800000000000004</v>
      </c>
    </row>
    <row r="1563" spans="1:11" x14ac:dyDescent="0.45">
      <c r="A1563" s="41" t="s">
        <v>5432</v>
      </c>
      <c r="B1563" s="45" t="s">
        <v>5433</v>
      </c>
      <c r="C1563" s="45" t="s">
        <v>5434</v>
      </c>
      <c r="D1563" s="45"/>
      <c r="E1563" s="41" t="s">
        <v>3265</v>
      </c>
      <c r="F1563" s="41" t="s">
        <v>9</v>
      </c>
      <c r="G1563" s="41">
        <v>663</v>
      </c>
      <c r="I1563" s="65" t="s">
        <v>2228</v>
      </c>
      <c r="J1563" s="41">
        <v>117</v>
      </c>
      <c r="K1563" s="41">
        <v>187.20000000000002</v>
      </c>
    </row>
    <row r="1564" spans="1:11" x14ac:dyDescent="0.45">
      <c r="A1564" s="41" t="s">
        <v>5435</v>
      </c>
      <c r="B1564" s="45" t="s">
        <v>5436</v>
      </c>
      <c r="C1564" s="45" t="s">
        <v>5437</v>
      </c>
      <c r="D1564" s="45"/>
      <c r="E1564" s="41" t="s">
        <v>3265</v>
      </c>
      <c r="F1564" s="41" t="s">
        <v>7</v>
      </c>
      <c r="G1564" s="41">
        <v>1595</v>
      </c>
      <c r="I1564" s="65" t="s">
        <v>2228</v>
      </c>
      <c r="J1564" s="41">
        <v>1117</v>
      </c>
      <c r="K1564" s="41">
        <v>1787.2</v>
      </c>
    </row>
    <row r="1565" spans="1:11" x14ac:dyDescent="0.45">
      <c r="A1565" s="41" t="s">
        <v>5438</v>
      </c>
      <c r="B1565" s="45" t="s">
        <v>5439</v>
      </c>
      <c r="C1565" s="45" t="s">
        <v>5440</v>
      </c>
      <c r="D1565" s="45"/>
      <c r="E1565" s="41" t="s">
        <v>2387</v>
      </c>
      <c r="F1565" s="41" t="s">
        <v>7</v>
      </c>
      <c r="G1565" s="41">
        <v>492</v>
      </c>
      <c r="I1565" s="65" t="s">
        <v>2228</v>
      </c>
      <c r="J1565" s="41">
        <v>191</v>
      </c>
      <c r="K1565" s="41">
        <v>305.60000000000002</v>
      </c>
    </row>
    <row r="1566" spans="1:11" x14ac:dyDescent="0.45">
      <c r="A1566" s="41" t="s">
        <v>5441</v>
      </c>
      <c r="B1566" s="45" t="s">
        <v>6197</v>
      </c>
      <c r="C1566" s="45" t="s">
        <v>5442</v>
      </c>
      <c r="D1566" s="45"/>
      <c r="E1566" s="41" t="s">
        <v>6159</v>
      </c>
      <c r="F1566" s="41" t="s">
        <v>7</v>
      </c>
      <c r="G1566" s="41">
        <v>670</v>
      </c>
      <c r="I1566" s="65" t="s">
        <v>2284</v>
      </c>
      <c r="J1566" s="41">
        <v>483</v>
      </c>
      <c r="K1566" s="41">
        <v>772.80000000000007</v>
      </c>
    </row>
    <row r="1567" spans="1:11" x14ac:dyDescent="0.45">
      <c r="A1567" s="41" t="s">
        <v>5443</v>
      </c>
      <c r="B1567" s="45" t="s">
        <v>5444</v>
      </c>
      <c r="C1567" s="45" t="s">
        <v>5445</v>
      </c>
      <c r="D1567" s="45"/>
      <c r="E1567" s="41" t="s">
        <v>6206</v>
      </c>
      <c r="F1567" s="41" t="s">
        <v>7</v>
      </c>
      <c r="G1567" s="41">
        <v>1105</v>
      </c>
      <c r="I1567" s="65" t="s">
        <v>2228</v>
      </c>
      <c r="J1567" s="41">
        <v>592</v>
      </c>
      <c r="K1567" s="41">
        <v>947.2</v>
      </c>
    </row>
    <row r="1568" spans="1:11" x14ac:dyDescent="0.45">
      <c r="A1568" s="41" t="s">
        <v>5446</v>
      </c>
      <c r="B1568" s="45" t="s">
        <v>5447</v>
      </c>
      <c r="C1568" s="45" t="s">
        <v>5448</v>
      </c>
      <c r="D1568" s="45"/>
      <c r="E1568" s="41" t="s">
        <v>6206</v>
      </c>
      <c r="F1568" s="41" t="s">
        <v>9</v>
      </c>
      <c r="G1568" s="41">
        <v>1006</v>
      </c>
      <c r="I1568" s="65" t="s">
        <v>2228</v>
      </c>
      <c r="J1568" s="41">
        <v>293</v>
      </c>
      <c r="K1568" s="41">
        <v>468.8</v>
      </c>
    </row>
    <row r="1569" spans="1:11" x14ac:dyDescent="0.45">
      <c r="A1569" s="41" t="s">
        <v>5449</v>
      </c>
      <c r="B1569" s="45" t="s">
        <v>5450</v>
      </c>
      <c r="C1569" s="45" t="s">
        <v>5451</v>
      </c>
      <c r="D1569" s="45"/>
      <c r="E1569" s="41" t="s">
        <v>2084</v>
      </c>
      <c r="F1569" s="41" t="s">
        <v>13</v>
      </c>
      <c r="G1569" s="41">
        <v>851</v>
      </c>
      <c r="I1569" s="65" t="s">
        <v>2085</v>
      </c>
      <c r="J1569" s="41">
        <v>128</v>
      </c>
      <c r="K1569" s="41">
        <v>204.8</v>
      </c>
    </row>
    <row r="1570" spans="1:11" x14ac:dyDescent="0.45">
      <c r="A1570" s="41" t="s">
        <v>5452</v>
      </c>
      <c r="B1570" s="45" t="s">
        <v>5453</v>
      </c>
      <c r="C1570" s="45" t="s">
        <v>5454</v>
      </c>
      <c r="D1570" s="45"/>
      <c r="E1570" s="41" t="s">
        <v>6206</v>
      </c>
      <c r="F1570" s="41" t="s">
        <v>7</v>
      </c>
      <c r="G1570" s="41">
        <v>1300</v>
      </c>
      <c r="I1570" s="65" t="s">
        <v>2228</v>
      </c>
      <c r="J1570" s="41">
        <v>668</v>
      </c>
      <c r="K1570" s="41">
        <v>1068.8</v>
      </c>
    </row>
    <row r="1571" spans="1:11" x14ac:dyDescent="0.45">
      <c r="A1571" s="41" t="s">
        <v>5455</v>
      </c>
      <c r="B1571" s="45" t="s">
        <v>5456</v>
      </c>
      <c r="C1571" s="45" t="s">
        <v>5457</v>
      </c>
      <c r="D1571" s="45"/>
      <c r="E1571" s="41" t="s">
        <v>6155</v>
      </c>
      <c r="F1571" s="41" t="s">
        <v>7</v>
      </c>
      <c r="G1571" s="41">
        <v>359</v>
      </c>
      <c r="I1571" s="65" t="s">
        <v>2075</v>
      </c>
      <c r="J1571" s="41">
        <v>279</v>
      </c>
      <c r="K1571" s="41">
        <v>446.40000000000003</v>
      </c>
    </row>
    <row r="1572" spans="1:11" x14ac:dyDescent="0.45">
      <c r="A1572" s="41" t="s">
        <v>5458</v>
      </c>
      <c r="B1572" s="45" t="s">
        <v>5459</v>
      </c>
      <c r="C1572" s="45" t="s">
        <v>5460</v>
      </c>
      <c r="D1572" s="45"/>
      <c r="E1572" s="41" t="s">
        <v>2084</v>
      </c>
      <c r="F1572" s="41" t="s">
        <v>7</v>
      </c>
      <c r="G1572" s="41">
        <v>210</v>
      </c>
      <c r="I1572" s="65" t="s">
        <v>2085</v>
      </c>
      <c r="J1572" s="41">
        <v>119</v>
      </c>
      <c r="K1572" s="41">
        <v>190.4</v>
      </c>
    </row>
    <row r="1573" spans="1:11" x14ac:dyDescent="0.45">
      <c r="A1573" s="41" t="s">
        <v>5461</v>
      </c>
      <c r="B1573" s="45" t="s">
        <v>5462</v>
      </c>
      <c r="C1573" s="45" t="s">
        <v>5463</v>
      </c>
      <c r="D1573" s="45"/>
      <c r="E1573" s="41" t="s">
        <v>6206</v>
      </c>
      <c r="F1573" s="41" t="s">
        <v>7</v>
      </c>
      <c r="G1573" s="41">
        <v>792</v>
      </c>
      <c r="I1573" s="65" t="s">
        <v>2228</v>
      </c>
      <c r="J1573" s="41">
        <v>362</v>
      </c>
      <c r="K1573" s="41">
        <v>579.20000000000005</v>
      </c>
    </row>
    <row r="1574" spans="1:11" x14ac:dyDescent="0.45">
      <c r="A1574" s="41" t="s">
        <v>5464</v>
      </c>
      <c r="B1574" s="45" t="s">
        <v>5465</v>
      </c>
      <c r="C1574" s="45" t="s">
        <v>5466</v>
      </c>
      <c r="D1574" s="45"/>
      <c r="E1574" s="41" t="s">
        <v>3265</v>
      </c>
      <c r="F1574" s="41" t="s">
        <v>7</v>
      </c>
      <c r="G1574" s="41">
        <v>501</v>
      </c>
      <c r="I1574" s="65" t="s">
        <v>2228</v>
      </c>
      <c r="J1574" s="41">
        <v>297</v>
      </c>
      <c r="K1574" s="41">
        <v>475.20000000000005</v>
      </c>
    </row>
    <row r="1575" spans="1:11" x14ac:dyDescent="0.45">
      <c r="A1575" s="41" t="s">
        <v>5467</v>
      </c>
      <c r="B1575" s="45" t="s">
        <v>5468</v>
      </c>
      <c r="C1575" s="45" t="s">
        <v>5469</v>
      </c>
      <c r="D1575" s="45"/>
      <c r="E1575" s="41" t="s">
        <v>6206</v>
      </c>
      <c r="F1575" s="41" t="s">
        <v>9</v>
      </c>
      <c r="G1575" s="41">
        <v>559</v>
      </c>
      <c r="I1575" s="65" t="s">
        <v>2228</v>
      </c>
      <c r="J1575" s="41">
        <v>126</v>
      </c>
      <c r="K1575" s="41">
        <v>201.60000000000002</v>
      </c>
    </row>
    <row r="1576" spans="1:11" x14ac:dyDescent="0.45">
      <c r="A1576" s="41" t="s">
        <v>5470</v>
      </c>
      <c r="B1576" s="45" t="s">
        <v>5471</v>
      </c>
      <c r="C1576" s="45" t="s">
        <v>5472</v>
      </c>
      <c r="D1576" s="45"/>
      <c r="E1576" s="41" t="s">
        <v>2080</v>
      </c>
      <c r="F1576" s="41" t="s">
        <v>7</v>
      </c>
      <c r="G1576" s="41">
        <v>408</v>
      </c>
      <c r="I1576" s="65" t="s">
        <v>2081</v>
      </c>
      <c r="J1576" s="41">
        <v>317</v>
      </c>
      <c r="K1576" s="41">
        <v>507.20000000000005</v>
      </c>
    </row>
    <row r="1577" spans="1:11" x14ac:dyDescent="0.45">
      <c r="A1577" s="41" t="s">
        <v>5473</v>
      </c>
      <c r="B1577" s="45" t="s">
        <v>5474</v>
      </c>
      <c r="C1577" s="45" t="s">
        <v>5475</v>
      </c>
      <c r="D1577" s="45"/>
      <c r="E1577" s="41" t="s">
        <v>2387</v>
      </c>
      <c r="F1577" s="41" t="s">
        <v>7</v>
      </c>
      <c r="G1577" s="41">
        <v>536</v>
      </c>
      <c r="I1577" s="65" t="s">
        <v>2228</v>
      </c>
      <c r="J1577" s="41">
        <v>281</v>
      </c>
      <c r="K1577" s="41">
        <v>449.6</v>
      </c>
    </row>
    <row r="1578" spans="1:11" x14ac:dyDescent="0.45">
      <c r="A1578" s="41" t="s">
        <v>5476</v>
      </c>
      <c r="B1578" s="45" t="s">
        <v>5477</v>
      </c>
      <c r="C1578" s="45" t="s">
        <v>5478</v>
      </c>
      <c r="D1578" s="45"/>
      <c r="E1578" s="41" t="s">
        <v>2070</v>
      </c>
      <c r="F1578" s="41" t="s">
        <v>13</v>
      </c>
      <c r="G1578" s="41">
        <v>86</v>
      </c>
      <c r="I1578" s="65" t="s">
        <v>2071</v>
      </c>
      <c r="J1578" s="41">
        <v>13</v>
      </c>
      <c r="K1578" s="41">
        <v>0</v>
      </c>
    </row>
    <row r="1579" spans="1:11" x14ac:dyDescent="0.45">
      <c r="A1579" s="41" t="s">
        <v>5476</v>
      </c>
      <c r="B1579" s="45" t="s">
        <v>5479</v>
      </c>
      <c r="C1579" s="45" t="s">
        <v>5480</v>
      </c>
      <c r="D1579" s="45"/>
      <c r="E1579" s="41" t="s">
        <v>6154</v>
      </c>
      <c r="F1579" s="41" t="s">
        <v>13</v>
      </c>
      <c r="G1579" s="41">
        <v>488</v>
      </c>
      <c r="I1579" s="65" t="s">
        <v>2075</v>
      </c>
      <c r="J1579" s="41">
        <v>33</v>
      </c>
      <c r="K1579" s="41">
        <v>52.800000000000004</v>
      </c>
    </row>
    <row r="1580" spans="1:11" x14ac:dyDescent="0.45">
      <c r="A1580" s="41" t="s">
        <v>5476</v>
      </c>
      <c r="B1580" s="45" t="s">
        <v>5481</v>
      </c>
      <c r="C1580" s="45" t="s">
        <v>5482</v>
      </c>
      <c r="D1580" s="45"/>
      <c r="E1580" s="41" t="s">
        <v>6154</v>
      </c>
      <c r="F1580" s="41" t="s">
        <v>13</v>
      </c>
      <c r="G1580" s="41">
        <v>439</v>
      </c>
      <c r="I1580" s="65" t="s">
        <v>2075</v>
      </c>
      <c r="J1580" s="41">
        <v>36</v>
      </c>
      <c r="K1580" s="41">
        <v>57.6</v>
      </c>
    </row>
    <row r="1581" spans="1:11" x14ac:dyDescent="0.45">
      <c r="A1581" s="41" t="s">
        <v>5476</v>
      </c>
      <c r="B1581" s="45" t="s">
        <v>5483</v>
      </c>
      <c r="C1581" s="45" t="s">
        <v>5484</v>
      </c>
      <c r="D1581" s="45"/>
      <c r="E1581" s="41" t="s">
        <v>6154</v>
      </c>
      <c r="F1581" s="41" t="s">
        <v>9</v>
      </c>
      <c r="G1581" s="41">
        <v>486</v>
      </c>
      <c r="I1581" s="65" t="s">
        <v>2075</v>
      </c>
      <c r="J1581" s="41">
        <v>56</v>
      </c>
      <c r="K1581" s="41">
        <v>89.600000000000009</v>
      </c>
    </row>
    <row r="1582" spans="1:11" x14ac:dyDescent="0.45">
      <c r="A1582" s="41" t="s">
        <v>5476</v>
      </c>
      <c r="B1582" s="45" t="s">
        <v>5485</v>
      </c>
      <c r="C1582" s="45" t="s">
        <v>5486</v>
      </c>
      <c r="D1582" s="45"/>
      <c r="E1582" s="41" t="s">
        <v>6154</v>
      </c>
      <c r="F1582" s="41" t="s">
        <v>9</v>
      </c>
      <c r="G1582" s="41">
        <v>378</v>
      </c>
      <c r="I1582" s="65" t="s">
        <v>2075</v>
      </c>
      <c r="J1582" s="41">
        <v>39</v>
      </c>
      <c r="K1582" s="41">
        <v>62.400000000000006</v>
      </c>
    </row>
    <row r="1583" spans="1:11" x14ac:dyDescent="0.45">
      <c r="A1583" s="41" t="s">
        <v>5476</v>
      </c>
      <c r="B1583" s="45" t="s">
        <v>5487</v>
      </c>
      <c r="C1583" s="45" t="s">
        <v>5488</v>
      </c>
      <c r="D1583" s="45"/>
      <c r="E1583" s="41" t="s">
        <v>6154</v>
      </c>
      <c r="F1583" s="41" t="s">
        <v>13</v>
      </c>
      <c r="G1583" s="41">
        <v>368</v>
      </c>
      <c r="I1583" s="65" t="s">
        <v>2075</v>
      </c>
      <c r="J1583" s="41">
        <v>38</v>
      </c>
      <c r="K1583" s="41">
        <v>60.800000000000004</v>
      </c>
    </row>
    <row r="1584" spans="1:11" x14ac:dyDescent="0.45">
      <c r="A1584" s="41" t="s">
        <v>5476</v>
      </c>
      <c r="B1584" s="45" t="s">
        <v>5489</v>
      </c>
      <c r="C1584" s="45" t="s">
        <v>5490</v>
      </c>
      <c r="D1584" s="45"/>
      <c r="E1584" s="41" t="s">
        <v>6154</v>
      </c>
      <c r="F1584" s="41" t="s">
        <v>13</v>
      </c>
      <c r="G1584" s="41">
        <v>405</v>
      </c>
      <c r="I1584" s="65" t="s">
        <v>2075</v>
      </c>
      <c r="J1584" s="41">
        <v>36</v>
      </c>
      <c r="K1584" s="41">
        <v>57.6</v>
      </c>
    </row>
    <row r="1585" spans="1:11" x14ac:dyDescent="0.45">
      <c r="A1585" s="41" t="s">
        <v>5476</v>
      </c>
      <c r="B1585" s="45" t="s">
        <v>5491</v>
      </c>
      <c r="C1585" s="45" t="s">
        <v>5492</v>
      </c>
      <c r="D1585" s="45"/>
      <c r="E1585" s="41" t="s">
        <v>2107</v>
      </c>
      <c r="F1585" s="41" t="s">
        <v>9</v>
      </c>
      <c r="G1585" s="41">
        <v>835</v>
      </c>
      <c r="I1585" s="65" t="s">
        <v>2081</v>
      </c>
      <c r="J1585" s="41">
        <v>75</v>
      </c>
      <c r="K1585" s="41">
        <v>120</v>
      </c>
    </row>
    <row r="1586" spans="1:11" x14ac:dyDescent="0.45">
      <c r="A1586" s="41" t="s">
        <v>5476</v>
      </c>
      <c r="B1586" s="45" t="s">
        <v>5493</v>
      </c>
      <c r="C1586" s="45" t="s">
        <v>5494</v>
      </c>
      <c r="D1586" s="45"/>
      <c r="E1586" s="41" t="s">
        <v>2084</v>
      </c>
      <c r="F1586" s="41" t="s">
        <v>13</v>
      </c>
      <c r="G1586" s="41">
        <v>1756</v>
      </c>
      <c r="I1586" s="65" t="s">
        <v>2085</v>
      </c>
      <c r="J1586" s="41">
        <v>138</v>
      </c>
      <c r="K1586" s="41">
        <v>217.60000000000002</v>
      </c>
    </row>
    <row r="1587" spans="1:11" x14ac:dyDescent="0.45">
      <c r="A1587" s="41" t="s">
        <v>5495</v>
      </c>
      <c r="B1587" s="45" t="s">
        <v>5496</v>
      </c>
      <c r="C1587" s="45" t="s">
        <v>5497</v>
      </c>
      <c r="D1587" s="45"/>
      <c r="E1587" s="41" t="s">
        <v>2344</v>
      </c>
      <c r="F1587" s="41" t="s">
        <v>7</v>
      </c>
      <c r="G1587" s="41">
        <v>325</v>
      </c>
      <c r="I1587" s="65" t="s">
        <v>2075</v>
      </c>
      <c r="J1587" s="41">
        <v>184</v>
      </c>
      <c r="K1587" s="41">
        <v>272</v>
      </c>
    </row>
    <row r="1588" spans="1:11" x14ac:dyDescent="0.45">
      <c r="A1588" s="41" t="s">
        <v>5495</v>
      </c>
      <c r="B1588" s="45" t="s">
        <v>5498</v>
      </c>
      <c r="C1588" s="45" t="s">
        <v>5499</v>
      </c>
      <c r="D1588" s="45"/>
      <c r="E1588" s="41" t="s">
        <v>2283</v>
      </c>
      <c r="F1588" s="41" t="s">
        <v>7</v>
      </c>
      <c r="G1588" s="41">
        <v>353</v>
      </c>
      <c r="I1588" s="65" t="s">
        <v>2284</v>
      </c>
      <c r="J1588" s="41">
        <v>202</v>
      </c>
      <c r="K1588" s="41">
        <v>323.20000000000005</v>
      </c>
    </row>
    <row r="1589" spans="1:11" x14ac:dyDescent="0.45">
      <c r="A1589" s="41" t="s">
        <v>5495</v>
      </c>
      <c r="B1589" s="45" t="s">
        <v>5500</v>
      </c>
      <c r="C1589" s="45" t="s">
        <v>5501</v>
      </c>
      <c r="D1589" s="45"/>
      <c r="E1589" s="41" t="s">
        <v>2250</v>
      </c>
      <c r="F1589" s="41" t="s">
        <v>13</v>
      </c>
      <c r="G1589" s="41">
        <v>329</v>
      </c>
      <c r="I1589" s="65" t="s">
        <v>2228</v>
      </c>
      <c r="J1589" s="41">
        <v>157</v>
      </c>
      <c r="K1589" s="41">
        <v>249.60000000000002</v>
      </c>
    </row>
    <row r="1590" spans="1:11" x14ac:dyDescent="0.45">
      <c r="A1590" s="41" t="s">
        <v>5502</v>
      </c>
      <c r="B1590" s="45" t="s">
        <v>5503</v>
      </c>
      <c r="C1590" s="45" t="s">
        <v>5504</v>
      </c>
      <c r="D1590" s="45"/>
      <c r="E1590" s="41" t="s">
        <v>2107</v>
      </c>
      <c r="F1590" s="41" t="s">
        <v>9</v>
      </c>
      <c r="G1590" s="41">
        <v>407</v>
      </c>
      <c r="I1590" s="65" t="s">
        <v>2081</v>
      </c>
      <c r="J1590" s="41">
        <v>129</v>
      </c>
      <c r="K1590" s="41">
        <v>206.4</v>
      </c>
    </row>
    <row r="1591" spans="1:11" x14ac:dyDescent="0.45">
      <c r="A1591" s="41" t="s">
        <v>5502</v>
      </c>
      <c r="B1591" s="45" t="s">
        <v>5505</v>
      </c>
      <c r="C1591" s="45" t="s">
        <v>5506</v>
      </c>
      <c r="D1591" s="45"/>
      <c r="E1591" s="41" t="s">
        <v>2084</v>
      </c>
      <c r="F1591" s="41" t="s">
        <v>13</v>
      </c>
      <c r="G1591" s="41">
        <v>865</v>
      </c>
      <c r="I1591" s="65" t="s">
        <v>2085</v>
      </c>
      <c r="J1591" s="41">
        <v>240</v>
      </c>
      <c r="K1591" s="41">
        <v>374.40000000000003</v>
      </c>
    </row>
    <row r="1592" spans="1:11" x14ac:dyDescent="0.45">
      <c r="A1592" s="41" t="s">
        <v>5507</v>
      </c>
      <c r="B1592" s="45" t="s">
        <v>5508</v>
      </c>
      <c r="C1592" s="45" t="s">
        <v>5509</v>
      </c>
      <c r="D1592" s="45"/>
      <c r="E1592" s="41" t="s">
        <v>2915</v>
      </c>
      <c r="F1592" s="41" t="s">
        <v>9</v>
      </c>
      <c r="G1592" s="41">
        <v>372</v>
      </c>
      <c r="I1592" s="65" t="s">
        <v>2075</v>
      </c>
      <c r="J1592" s="41">
        <v>75</v>
      </c>
      <c r="K1592" s="41">
        <v>120</v>
      </c>
    </row>
    <row r="1593" spans="1:11" x14ac:dyDescent="0.45">
      <c r="A1593" s="41" t="s">
        <v>5507</v>
      </c>
      <c r="B1593" s="45" t="s">
        <v>5510</v>
      </c>
      <c r="C1593" s="45" t="s">
        <v>5511</v>
      </c>
      <c r="D1593" s="45"/>
      <c r="E1593" s="41" t="s">
        <v>6171</v>
      </c>
      <c r="F1593" s="41" t="s">
        <v>9</v>
      </c>
      <c r="G1593" s="41">
        <v>163</v>
      </c>
      <c r="I1593" s="65" t="s">
        <v>2071</v>
      </c>
      <c r="J1593" s="41">
        <v>29</v>
      </c>
      <c r="K1593" s="41">
        <v>46.400000000000006</v>
      </c>
    </row>
    <row r="1594" spans="1:11" x14ac:dyDescent="0.45">
      <c r="A1594" s="41" t="s">
        <v>5507</v>
      </c>
      <c r="B1594" s="45" t="s">
        <v>5512</v>
      </c>
      <c r="C1594" s="45" t="s">
        <v>5513</v>
      </c>
      <c r="D1594" s="45"/>
      <c r="E1594" s="41" t="s">
        <v>2376</v>
      </c>
      <c r="F1594" s="41" t="s">
        <v>9</v>
      </c>
      <c r="G1594" s="41">
        <v>479</v>
      </c>
      <c r="I1594" s="65" t="s">
        <v>2075</v>
      </c>
      <c r="J1594" s="41">
        <v>112</v>
      </c>
      <c r="K1594" s="41">
        <v>164.8</v>
      </c>
    </row>
    <row r="1595" spans="1:11" x14ac:dyDescent="0.45">
      <c r="A1595" s="41" t="s">
        <v>5507</v>
      </c>
      <c r="B1595" s="45" t="s">
        <v>5514</v>
      </c>
      <c r="C1595" s="45" t="s">
        <v>5515</v>
      </c>
      <c r="D1595" s="45"/>
      <c r="E1595" s="41" t="s">
        <v>2144</v>
      </c>
      <c r="F1595" s="41" t="s">
        <v>13</v>
      </c>
      <c r="G1595" s="41">
        <v>564</v>
      </c>
      <c r="I1595" s="65" t="s">
        <v>2081</v>
      </c>
      <c r="J1595" s="41">
        <v>123</v>
      </c>
      <c r="K1595" s="41">
        <v>196.8</v>
      </c>
    </row>
    <row r="1596" spans="1:11" x14ac:dyDescent="0.45">
      <c r="A1596" s="41" t="s">
        <v>5507</v>
      </c>
      <c r="B1596" s="45" t="s">
        <v>5516</v>
      </c>
      <c r="C1596" s="45" t="s">
        <v>5517</v>
      </c>
      <c r="D1596" s="45"/>
      <c r="E1596" s="41" t="s">
        <v>2084</v>
      </c>
      <c r="F1596" s="41" t="s">
        <v>13</v>
      </c>
      <c r="G1596" s="41">
        <v>639</v>
      </c>
      <c r="I1596" s="65" t="s">
        <v>2085</v>
      </c>
      <c r="J1596" s="41">
        <v>127</v>
      </c>
      <c r="K1596" s="41">
        <v>188.8</v>
      </c>
    </row>
    <row r="1597" spans="1:11" x14ac:dyDescent="0.45">
      <c r="A1597" s="41" t="s">
        <v>5518</v>
      </c>
      <c r="B1597" s="45" t="s">
        <v>5519</v>
      </c>
      <c r="C1597" s="45" t="s">
        <v>5520</v>
      </c>
      <c r="D1597" s="45"/>
      <c r="E1597" s="41" t="s">
        <v>2089</v>
      </c>
      <c r="F1597" s="41" t="s">
        <v>7</v>
      </c>
      <c r="G1597" s="41">
        <v>549</v>
      </c>
      <c r="I1597" s="65" t="s">
        <v>2075</v>
      </c>
      <c r="J1597" s="41">
        <v>343</v>
      </c>
      <c r="K1597" s="41">
        <v>488</v>
      </c>
    </row>
    <row r="1598" spans="1:11" x14ac:dyDescent="0.45">
      <c r="A1598" s="41" t="s">
        <v>5518</v>
      </c>
      <c r="B1598" s="45" t="s">
        <v>5521</v>
      </c>
      <c r="C1598" s="45" t="s">
        <v>5522</v>
      </c>
      <c r="D1598" s="45"/>
      <c r="E1598" s="41" t="s">
        <v>6154</v>
      </c>
      <c r="F1598" s="41" t="s">
        <v>9</v>
      </c>
      <c r="G1598" s="41">
        <v>133</v>
      </c>
      <c r="I1598" s="65" t="s">
        <v>2075</v>
      </c>
      <c r="J1598" s="41">
        <v>52</v>
      </c>
      <c r="K1598" s="41">
        <v>83.2</v>
      </c>
    </row>
    <row r="1599" spans="1:11" x14ac:dyDescent="0.45">
      <c r="A1599" s="41" t="s">
        <v>5518</v>
      </c>
      <c r="B1599" s="45" t="s">
        <v>5523</v>
      </c>
      <c r="C1599" s="45" t="s">
        <v>5524</v>
      </c>
      <c r="D1599" s="45"/>
      <c r="E1599" s="41" t="s">
        <v>2080</v>
      </c>
      <c r="F1599" s="41" t="s">
        <v>7</v>
      </c>
      <c r="G1599" s="41">
        <v>429</v>
      </c>
      <c r="I1599" s="65" t="s">
        <v>2081</v>
      </c>
      <c r="J1599" s="41">
        <v>266</v>
      </c>
      <c r="K1599" s="41">
        <v>425.6</v>
      </c>
    </row>
    <row r="1600" spans="1:11" x14ac:dyDescent="0.45">
      <c r="A1600" s="41" t="s">
        <v>5518</v>
      </c>
      <c r="B1600" s="45" t="s">
        <v>5525</v>
      </c>
      <c r="C1600" s="45" t="s">
        <v>5526</v>
      </c>
      <c r="D1600" s="45"/>
      <c r="E1600" s="41" t="s">
        <v>2084</v>
      </c>
      <c r="F1600" s="41" t="s">
        <v>7</v>
      </c>
      <c r="G1600" s="41">
        <v>346</v>
      </c>
      <c r="I1600" s="65" t="s">
        <v>2085</v>
      </c>
      <c r="J1600" s="41">
        <v>170</v>
      </c>
      <c r="K1600" s="41">
        <v>270.40000000000003</v>
      </c>
    </row>
    <row r="1601" spans="1:11" x14ac:dyDescent="0.45">
      <c r="A1601" s="41" t="s">
        <v>5527</v>
      </c>
      <c r="B1601" s="45" t="s">
        <v>5528</v>
      </c>
      <c r="C1601" s="45" t="s">
        <v>5529</v>
      </c>
      <c r="D1601" s="45"/>
      <c r="E1601" s="41" t="s">
        <v>6155</v>
      </c>
      <c r="F1601" s="41" t="s">
        <v>7</v>
      </c>
      <c r="G1601" s="41">
        <v>329</v>
      </c>
      <c r="I1601" s="65" t="s">
        <v>2075</v>
      </c>
      <c r="J1601" s="41">
        <v>92</v>
      </c>
      <c r="K1601" s="41">
        <v>147.20000000000002</v>
      </c>
    </row>
    <row r="1602" spans="1:11" x14ac:dyDescent="0.45">
      <c r="A1602" s="41" t="s">
        <v>5527</v>
      </c>
      <c r="B1602" s="45" t="s">
        <v>5530</v>
      </c>
      <c r="C1602" s="45" t="s">
        <v>5531</v>
      </c>
      <c r="D1602" s="45"/>
      <c r="E1602" s="41" t="s">
        <v>2376</v>
      </c>
      <c r="F1602" s="41" t="s">
        <v>7</v>
      </c>
      <c r="G1602" s="41">
        <v>510</v>
      </c>
      <c r="I1602" s="65" t="s">
        <v>2075</v>
      </c>
      <c r="J1602" s="41">
        <v>163</v>
      </c>
      <c r="K1602" s="41">
        <v>228.8</v>
      </c>
    </row>
    <row r="1603" spans="1:11" x14ac:dyDescent="0.45">
      <c r="A1603" s="41" t="s">
        <v>5527</v>
      </c>
      <c r="B1603" s="45" t="s">
        <v>5532</v>
      </c>
      <c r="C1603" s="45" t="s">
        <v>5533</v>
      </c>
      <c r="D1603" s="45"/>
      <c r="E1603" s="41" t="s">
        <v>2144</v>
      </c>
      <c r="F1603" s="41" t="s">
        <v>7</v>
      </c>
      <c r="G1603" s="41">
        <v>412</v>
      </c>
      <c r="I1603" s="65" t="s">
        <v>2081</v>
      </c>
      <c r="J1603" s="41">
        <v>104</v>
      </c>
      <c r="K1603" s="41">
        <v>166.4</v>
      </c>
    </row>
    <row r="1604" spans="1:11" x14ac:dyDescent="0.45">
      <c r="A1604" s="41" t="s">
        <v>5527</v>
      </c>
      <c r="B1604" s="45" t="s">
        <v>5534</v>
      </c>
      <c r="C1604" s="45" t="s">
        <v>5535</v>
      </c>
      <c r="D1604" s="45"/>
      <c r="E1604" s="41" t="s">
        <v>2084</v>
      </c>
      <c r="F1604" s="41" t="s">
        <v>7</v>
      </c>
      <c r="G1604" s="41">
        <v>353</v>
      </c>
      <c r="I1604" s="65" t="s">
        <v>2085</v>
      </c>
      <c r="J1604" s="41">
        <v>84</v>
      </c>
      <c r="K1604" s="41">
        <v>134.4</v>
      </c>
    </row>
    <row r="1605" spans="1:11" x14ac:dyDescent="0.45">
      <c r="A1605" s="41" t="s">
        <v>5536</v>
      </c>
      <c r="B1605" s="45" t="s">
        <v>5537</v>
      </c>
      <c r="C1605" s="45" t="s">
        <v>5538</v>
      </c>
      <c r="D1605" s="45"/>
      <c r="E1605" s="41" t="s">
        <v>2089</v>
      </c>
      <c r="F1605" s="41" t="s">
        <v>7</v>
      </c>
      <c r="G1605" s="41">
        <v>319</v>
      </c>
      <c r="I1605" s="65" t="s">
        <v>2075</v>
      </c>
      <c r="J1605" s="41">
        <v>139</v>
      </c>
      <c r="K1605" s="41">
        <v>216</v>
      </c>
    </row>
    <row r="1606" spans="1:11" x14ac:dyDescent="0.45">
      <c r="A1606" s="41" t="s">
        <v>5536</v>
      </c>
      <c r="B1606" s="45" t="s">
        <v>6198</v>
      </c>
      <c r="C1606" s="45" t="s">
        <v>5539</v>
      </c>
      <c r="D1606" s="45"/>
      <c r="E1606" s="41" t="s">
        <v>2080</v>
      </c>
      <c r="F1606" s="41" t="s">
        <v>7</v>
      </c>
      <c r="G1606" s="41">
        <v>343</v>
      </c>
      <c r="I1606" s="65" t="s">
        <v>2081</v>
      </c>
      <c r="J1606" s="41">
        <v>138</v>
      </c>
      <c r="K1606" s="41">
        <v>220.8</v>
      </c>
    </row>
    <row r="1607" spans="1:11" x14ac:dyDescent="0.45">
      <c r="A1607" s="41" t="s">
        <v>5536</v>
      </c>
      <c r="B1607" s="45" t="s">
        <v>5540</v>
      </c>
      <c r="C1607" s="45" t="s">
        <v>5541</v>
      </c>
      <c r="D1607" s="45"/>
      <c r="E1607" s="41" t="s">
        <v>2084</v>
      </c>
      <c r="F1607" s="41" t="s">
        <v>13</v>
      </c>
      <c r="G1607" s="41">
        <v>500</v>
      </c>
      <c r="I1607" s="65" t="s">
        <v>2085</v>
      </c>
      <c r="J1607" s="41">
        <v>123</v>
      </c>
      <c r="K1607" s="41">
        <v>195.20000000000002</v>
      </c>
    </row>
    <row r="1608" spans="1:11" x14ac:dyDescent="0.45">
      <c r="A1608" s="41" t="s">
        <v>5542</v>
      </c>
      <c r="B1608" s="45" t="s">
        <v>5543</v>
      </c>
      <c r="C1608" s="45" t="s">
        <v>5544</v>
      </c>
      <c r="D1608" s="45"/>
      <c r="E1608" s="41" t="s">
        <v>2376</v>
      </c>
      <c r="F1608" s="41" t="s">
        <v>9</v>
      </c>
      <c r="G1608" s="41">
        <v>193</v>
      </c>
      <c r="I1608" s="65" t="s">
        <v>2075</v>
      </c>
      <c r="J1608" s="41">
        <v>37</v>
      </c>
      <c r="K1608" s="41">
        <v>49.6</v>
      </c>
    </row>
    <row r="1609" spans="1:11" x14ac:dyDescent="0.45">
      <c r="A1609" s="41" t="s">
        <v>5542</v>
      </c>
      <c r="B1609" s="45" t="s">
        <v>5545</v>
      </c>
      <c r="C1609" s="45" t="s">
        <v>5546</v>
      </c>
      <c r="D1609" s="45"/>
      <c r="E1609" s="41" t="s">
        <v>2376</v>
      </c>
      <c r="F1609" s="41" t="s">
        <v>9</v>
      </c>
      <c r="G1609" s="41">
        <v>306</v>
      </c>
      <c r="I1609" s="65" t="s">
        <v>2075</v>
      </c>
      <c r="J1609" s="41">
        <v>33</v>
      </c>
      <c r="K1609" s="41">
        <v>44.800000000000004</v>
      </c>
    </row>
    <row r="1610" spans="1:11" x14ac:dyDescent="0.45">
      <c r="A1610" s="41" t="s">
        <v>5542</v>
      </c>
      <c r="B1610" s="45" t="s">
        <v>5547</v>
      </c>
      <c r="C1610" s="45" t="s">
        <v>5548</v>
      </c>
      <c r="D1610" s="45"/>
      <c r="E1610" s="41" t="s">
        <v>2387</v>
      </c>
      <c r="F1610" s="41" t="s">
        <v>9</v>
      </c>
      <c r="G1610" s="41">
        <v>541</v>
      </c>
      <c r="I1610" s="65" t="s">
        <v>2228</v>
      </c>
      <c r="J1610" s="41">
        <v>73</v>
      </c>
      <c r="K1610" s="41">
        <v>116.80000000000001</v>
      </c>
    </row>
    <row r="1611" spans="1:11" x14ac:dyDescent="0.45">
      <c r="A1611" s="41" t="s">
        <v>5549</v>
      </c>
      <c r="B1611" s="45" t="s">
        <v>5550</v>
      </c>
      <c r="C1611" s="45" t="s">
        <v>5551</v>
      </c>
      <c r="D1611" s="45"/>
      <c r="E1611" s="41" t="s">
        <v>6152</v>
      </c>
      <c r="F1611" s="41" t="s">
        <v>7</v>
      </c>
      <c r="G1611" s="41">
        <v>199</v>
      </c>
      <c r="I1611" s="65" t="s">
        <v>2071</v>
      </c>
      <c r="J1611" s="41">
        <v>68</v>
      </c>
      <c r="K1611" s="41">
        <v>108.80000000000001</v>
      </c>
    </row>
    <row r="1612" spans="1:11" x14ac:dyDescent="0.45">
      <c r="A1612" s="41" t="s">
        <v>5549</v>
      </c>
      <c r="B1612" s="45" t="s">
        <v>5552</v>
      </c>
      <c r="C1612" s="45" t="s">
        <v>5553</v>
      </c>
      <c r="D1612" s="45"/>
      <c r="E1612" s="41" t="s">
        <v>2376</v>
      </c>
      <c r="F1612" s="41" t="s">
        <v>7</v>
      </c>
      <c r="G1612" s="41">
        <v>284</v>
      </c>
      <c r="I1612" s="65" t="s">
        <v>2075</v>
      </c>
      <c r="J1612" s="41">
        <v>92</v>
      </c>
      <c r="K1612" s="41">
        <v>126.4</v>
      </c>
    </row>
    <row r="1613" spans="1:11" x14ac:dyDescent="0.45">
      <c r="A1613" s="41" t="s">
        <v>5549</v>
      </c>
      <c r="B1613" s="45" t="s">
        <v>5554</v>
      </c>
      <c r="C1613" s="45" t="s">
        <v>5555</v>
      </c>
      <c r="D1613" s="45"/>
      <c r="E1613" s="41" t="s">
        <v>2182</v>
      </c>
      <c r="F1613" s="41" t="s">
        <v>7</v>
      </c>
      <c r="G1613" s="41">
        <v>270</v>
      </c>
      <c r="I1613" s="65" t="s">
        <v>2075</v>
      </c>
      <c r="J1613" s="41">
        <v>80</v>
      </c>
      <c r="K1613" s="41">
        <v>128</v>
      </c>
    </row>
    <row r="1614" spans="1:11" x14ac:dyDescent="0.45">
      <c r="A1614" s="41" t="s">
        <v>5549</v>
      </c>
      <c r="B1614" s="45" t="s">
        <v>5556</v>
      </c>
      <c r="C1614" s="45" t="s">
        <v>5557</v>
      </c>
      <c r="D1614" s="45"/>
      <c r="E1614" s="41" t="s">
        <v>2144</v>
      </c>
      <c r="F1614" s="41" t="s">
        <v>13</v>
      </c>
      <c r="G1614" s="41">
        <v>385</v>
      </c>
      <c r="I1614" s="65" t="s">
        <v>2081</v>
      </c>
      <c r="J1614" s="41">
        <v>98</v>
      </c>
      <c r="K1614" s="41">
        <v>156.80000000000001</v>
      </c>
    </row>
    <row r="1615" spans="1:11" x14ac:dyDescent="0.45">
      <c r="A1615" s="41" t="s">
        <v>5549</v>
      </c>
      <c r="B1615" s="45" t="s">
        <v>5558</v>
      </c>
      <c r="C1615" s="45" t="s">
        <v>5559</v>
      </c>
      <c r="D1615" s="45"/>
      <c r="E1615" s="41" t="s">
        <v>2084</v>
      </c>
      <c r="F1615" s="41" t="s">
        <v>13</v>
      </c>
      <c r="G1615" s="41">
        <v>408</v>
      </c>
      <c r="I1615" s="65" t="s">
        <v>2085</v>
      </c>
      <c r="J1615" s="41">
        <v>106</v>
      </c>
      <c r="K1615" s="41">
        <v>166.4</v>
      </c>
    </row>
    <row r="1616" spans="1:11" x14ac:dyDescent="0.45">
      <c r="A1616" s="41" t="s">
        <v>5560</v>
      </c>
      <c r="B1616" s="45" t="s">
        <v>5561</v>
      </c>
      <c r="C1616" s="45" t="s">
        <v>5562</v>
      </c>
      <c r="D1616" s="45"/>
      <c r="E1616" s="41" t="s">
        <v>2344</v>
      </c>
      <c r="F1616" s="41" t="s">
        <v>7</v>
      </c>
      <c r="G1616" s="41">
        <v>1118</v>
      </c>
      <c r="I1616" s="65" t="s">
        <v>2075</v>
      </c>
      <c r="J1616" s="41">
        <v>248</v>
      </c>
      <c r="K1616" s="41">
        <v>347.20000000000005</v>
      </c>
    </row>
    <row r="1617" spans="1:11" x14ac:dyDescent="0.45">
      <c r="A1617" s="41" t="s">
        <v>5560</v>
      </c>
      <c r="B1617" s="45" t="s">
        <v>5563</v>
      </c>
      <c r="C1617" s="45" t="s">
        <v>5564</v>
      </c>
      <c r="D1617" s="45"/>
      <c r="E1617" s="41" t="s">
        <v>6171</v>
      </c>
      <c r="F1617" s="41" t="s">
        <v>7</v>
      </c>
      <c r="G1617" s="41">
        <v>303</v>
      </c>
      <c r="I1617" s="65" t="s">
        <v>2071</v>
      </c>
      <c r="J1617" s="41">
        <v>73</v>
      </c>
      <c r="K1617" s="41">
        <v>116.80000000000001</v>
      </c>
    </row>
    <row r="1618" spans="1:11" x14ac:dyDescent="0.45">
      <c r="A1618" s="41" t="s">
        <v>5560</v>
      </c>
      <c r="B1618" s="45" t="s">
        <v>5565</v>
      </c>
      <c r="C1618" s="45" t="s">
        <v>5566</v>
      </c>
      <c r="D1618" s="45"/>
      <c r="E1618" s="41" t="s">
        <v>3159</v>
      </c>
      <c r="F1618" s="41" t="s">
        <v>7</v>
      </c>
      <c r="G1618" s="41">
        <v>538</v>
      </c>
      <c r="I1618" s="65" t="s">
        <v>2075</v>
      </c>
      <c r="J1618" s="41">
        <v>119</v>
      </c>
      <c r="K1618" s="41">
        <v>190.4</v>
      </c>
    </row>
    <row r="1619" spans="1:11" x14ac:dyDescent="0.45">
      <c r="A1619" s="41" t="s">
        <v>5560</v>
      </c>
      <c r="B1619" s="45" t="s">
        <v>5567</v>
      </c>
      <c r="C1619" s="45" t="s">
        <v>5568</v>
      </c>
      <c r="D1619" s="45"/>
      <c r="E1619" s="41" t="s">
        <v>2266</v>
      </c>
      <c r="F1619" s="41" t="s">
        <v>13</v>
      </c>
      <c r="G1619" s="41">
        <v>700</v>
      </c>
      <c r="I1619" s="65" t="s">
        <v>2075</v>
      </c>
      <c r="J1619" s="41">
        <v>140</v>
      </c>
      <c r="K1619" s="41">
        <v>224</v>
      </c>
    </row>
    <row r="1620" spans="1:11" x14ac:dyDescent="0.45">
      <c r="A1620" s="41" t="s">
        <v>5560</v>
      </c>
      <c r="B1620" s="45" t="s">
        <v>5569</v>
      </c>
      <c r="C1620" s="45" t="s">
        <v>5570</v>
      </c>
      <c r="D1620" s="45"/>
      <c r="E1620" s="41" t="s">
        <v>2080</v>
      </c>
      <c r="F1620" s="41" t="s">
        <v>13</v>
      </c>
      <c r="G1620" s="41">
        <v>722</v>
      </c>
      <c r="I1620" s="65" t="s">
        <v>2081</v>
      </c>
      <c r="J1620" s="41">
        <v>141</v>
      </c>
      <c r="K1620" s="41">
        <v>225.60000000000002</v>
      </c>
    </row>
    <row r="1621" spans="1:11" x14ac:dyDescent="0.45">
      <c r="A1621" s="41" t="s">
        <v>5560</v>
      </c>
      <c r="B1621" s="45" t="s">
        <v>5571</v>
      </c>
      <c r="C1621" s="45" t="s">
        <v>5572</v>
      </c>
      <c r="D1621" s="45"/>
      <c r="E1621" s="41" t="s">
        <v>2107</v>
      </c>
      <c r="F1621" s="41" t="s">
        <v>13</v>
      </c>
      <c r="G1621" s="41">
        <v>551</v>
      </c>
      <c r="I1621" s="65" t="s">
        <v>2081</v>
      </c>
      <c r="J1621" s="41">
        <v>126</v>
      </c>
      <c r="K1621" s="41">
        <v>201.60000000000002</v>
      </c>
    </row>
    <row r="1622" spans="1:11" x14ac:dyDescent="0.45">
      <c r="A1622" s="41" t="s">
        <v>5560</v>
      </c>
      <c r="B1622" s="45" t="s">
        <v>5573</v>
      </c>
      <c r="C1622" s="45" t="s">
        <v>5574</v>
      </c>
      <c r="D1622" s="45"/>
      <c r="E1622" s="41" t="s">
        <v>2250</v>
      </c>
      <c r="F1622" s="41" t="s">
        <v>13</v>
      </c>
      <c r="G1622" s="41">
        <v>14</v>
      </c>
      <c r="I1622" s="65" t="s">
        <v>2228</v>
      </c>
      <c r="J1622" s="41">
        <v>9</v>
      </c>
      <c r="K1622" s="41">
        <v>14.4</v>
      </c>
    </row>
    <row r="1623" spans="1:11" x14ac:dyDescent="0.45">
      <c r="A1623" s="41" t="s">
        <v>5560</v>
      </c>
      <c r="B1623" s="45" t="s">
        <v>5575</v>
      </c>
      <c r="C1623" s="45" t="s">
        <v>5576</v>
      </c>
      <c r="D1623" s="45"/>
      <c r="E1623" s="41" t="s">
        <v>2084</v>
      </c>
      <c r="F1623" s="41" t="s">
        <v>13</v>
      </c>
      <c r="G1623" s="41">
        <v>1353</v>
      </c>
      <c r="I1623" s="65" t="s">
        <v>2085</v>
      </c>
      <c r="J1623" s="41">
        <v>274</v>
      </c>
      <c r="K1623" s="41">
        <v>427.20000000000005</v>
      </c>
    </row>
    <row r="1624" spans="1:11" x14ac:dyDescent="0.45">
      <c r="A1624" s="41" t="s">
        <v>5577</v>
      </c>
      <c r="B1624" s="45" t="s">
        <v>5578</v>
      </c>
      <c r="C1624" s="45" t="s">
        <v>5579</v>
      </c>
      <c r="D1624" s="45"/>
      <c r="E1624" s="41" t="s">
        <v>2124</v>
      </c>
      <c r="F1624" s="41" t="s">
        <v>13</v>
      </c>
      <c r="G1624" s="41">
        <v>111</v>
      </c>
      <c r="I1624" s="65" t="s">
        <v>2075</v>
      </c>
      <c r="J1624" s="41">
        <v>33</v>
      </c>
      <c r="K1624" s="41">
        <v>48</v>
      </c>
    </row>
    <row r="1625" spans="1:11" x14ac:dyDescent="0.45">
      <c r="A1625" s="41" t="s">
        <v>5580</v>
      </c>
      <c r="B1625" s="45" t="s">
        <v>5581</v>
      </c>
      <c r="C1625" s="45" t="s">
        <v>5582</v>
      </c>
      <c r="D1625" s="45"/>
      <c r="E1625" s="41" t="s">
        <v>2376</v>
      </c>
      <c r="F1625" s="41" t="s">
        <v>7</v>
      </c>
      <c r="G1625" s="41">
        <v>99</v>
      </c>
      <c r="I1625" s="65" t="s">
        <v>2075</v>
      </c>
      <c r="J1625" s="41">
        <v>48</v>
      </c>
      <c r="K1625" s="41">
        <v>68.8</v>
      </c>
    </row>
    <row r="1626" spans="1:11" x14ac:dyDescent="0.45">
      <c r="A1626" s="41" t="s">
        <v>5580</v>
      </c>
      <c r="B1626" s="45" t="s">
        <v>5583</v>
      </c>
      <c r="C1626" s="45" t="s">
        <v>5584</v>
      </c>
      <c r="D1626" s="45"/>
      <c r="E1626" s="41" t="s">
        <v>6155</v>
      </c>
      <c r="F1626" s="41" t="s">
        <v>7</v>
      </c>
      <c r="G1626" s="41">
        <v>392</v>
      </c>
      <c r="I1626" s="65" t="s">
        <v>2075</v>
      </c>
      <c r="J1626" s="41">
        <v>170</v>
      </c>
      <c r="K1626" s="41">
        <v>272</v>
      </c>
    </row>
    <row r="1627" spans="1:11" x14ac:dyDescent="0.45">
      <c r="A1627" s="41" t="s">
        <v>5580</v>
      </c>
      <c r="B1627" s="45" t="s">
        <v>4070</v>
      </c>
      <c r="C1627" s="45" t="s">
        <v>5585</v>
      </c>
      <c r="D1627" s="45"/>
      <c r="E1627" s="41" t="s">
        <v>2376</v>
      </c>
      <c r="F1627" s="41" t="s">
        <v>7</v>
      </c>
      <c r="G1627" s="41">
        <v>149</v>
      </c>
      <c r="I1627" s="65" t="s">
        <v>2075</v>
      </c>
      <c r="J1627" s="41">
        <v>48</v>
      </c>
      <c r="K1627" s="41">
        <v>56</v>
      </c>
    </row>
    <row r="1628" spans="1:11" x14ac:dyDescent="0.45">
      <c r="A1628" s="41" t="s">
        <v>5580</v>
      </c>
      <c r="B1628" s="45" t="s">
        <v>5586</v>
      </c>
      <c r="C1628" s="45" t="s">
        <v>5587</v>
      </c>
      <c r="D1628" s="45"/>
      <c r="E1628" s="41" t="s">
        <v>2144</v>
      </c>
      <c r="F1628" s="41" t="s">
        <v>7</v>
      </c>
      <c r="G1628" s="41">
        <v>355</v>
      </c>
      <c r="I1628" s="65" t="s">
        <v>2081</v>
      </c>
      <c r="J1628" s="41">
        <v>135</v>
      </c>
      <c r="K1628" s="41">
        <v>216</v>
      </c>
    </row>
    <row r="1629" spans="1:11" x14ac:dyDescent="0.45">
      <c r="A1629" s="41" t="s">
        <v>5580</v>
      </c>
      <c r="B1629" s="45" t="s">
        <v>5588</v>
      </c>
      <c r="C1629" s="45" t="s">
        <v>5589</v>
      </c>
      <c r="D1629" s="45"/>
      <c r="E1629" s="41" t="s">
        <v>2084</v>
      </c>
      <c r="F1629" s="41" t="s">
        <v>7</v>
      </c>
      <c r="G1629" s="41">
        <v>511</v>
      </c>
      <c r="I1629" s="65" t="s">
        <v>2085</v>
      </c>
      <c r="J1629" s="41">
        <v>152</v>
      </c>
      <c r="K1629" s="41">
        <v>243.20000000000002</v>
      </c>
    </row>
    <row r="1630" spans="1:11" x14ac:dyDescent="0.45">
      <c r="A1630" s="41" t="s">
        <v>5590</v>
      </c>
      <c r="B1630" s="45" t="s">
        <v>5591</v>
      </c>
      <c r="C1630" s="45" t="s">
        <v>5592</v>
      </c>
      <c r="D1630" s="45"/>
      <c r="E1630" s="41" t="s">
        <v>2084</v>
      </c>
      <c r="F1630" s="41" t="s">
        <v>9</v>
      </c>
      <c r="G1630" s="41">
        <v>1311</v>
      </c>
      <c r="I1630" s="65" t="s">
        <v>2085</v>
      </c>
      <c r="J1630" s="41">
        <v>104</v>
      </c>
      <c r="K1630" s="41">
        <v>161.60000000000002</v>
      </c>
    </row>
    <row r="1631" spans="1:11" x14ac:dyDescent="0.45">
      <c r="A1631" s="41" t="s">
        <v>5593</v>
      </c>
      <c r="B1631" s="45" t="s">
        <v>5594</v>
      </c>
      <c r="C1631" s="45" t="s">
        <v>5595</v>
      </c>
      <c r="D1631" s="45"/>
      <c r="E1631" s="41" t="s">
        <v>2344</v>
      </c>
      <c r="F1631" s="41" t="s">
        <v>7</v>
      </c>
      <c r="G1631" s="41">
        <v>299</v>
      </c>
      <c r="I1631" s="65" t="s">
        <v>2075</v>
      </c>
      <c r="J1631" s="41">
        <v>166</v>
      </c>
      <c r="K1631" s="41">
        <v>225.60000000000002</v>
      </c>
    </row>
    <row r="1632" spans="1:11" x14ac:dyDescent="0.45">
      <c r="A1632" s="41" t="s">
        <v>5593</v>
      </c>
      <c r="B1632" s="45" t="s">
        <v>5596</v>
      </c>
      <c r="C1632" s="45" t="s">
        <v>5597</v>
      </c>
      <c r="D1632" s="45"/>
      <c r="E1632" s="41" t="s">
        <v>2344</v>
      </c>
      <c r="F1632" s="41" t="s">
        <v>7</v>
      </c>
      <c r="G1632" s="41">
        <v>292</v>
      </c>
      <c r="I1632" s="65" t="s">
        <v>2075</v>
      </c>
      <c r="J1632" s="41">
        <v>193</v>
      </c>
      <c r="K1632" s="41">
        <v>267.2</v>
      </c>
    </row>
    <row r="1633" spans="1:11" x14ac:dyDescent="0.45">
      <c r="A1633" s="41" t="s">
        <v>5593</v>
      </c>
      <c r="B1633" s="45" t="s">
        <v>5598</v>
      </c>
      <c r="C1633" s="45" t="s">
        <v>5599</v>
      </c>
      <c r="D1633" s="45"/>
      <c r="E1633" s="41" t="s">
        <v>6157</v>
      </c>
      <c r="F1633" s="41" t="s">
        <v>7</v>
      </c>
      <c r="G1633" s="41">
        <v>395</v>
      </c>
      <c r="I1633" s="65" t="s">
        <v>2075</v>
      </c>
      <c r="J1633" s="41">
        <v>176</v>
      </c>
      <c r="K1633" s="41">
        <v>281.60000000000002</v>
      </c>
    </row>
    <row r="1634" spans="1:11" x14ac:dyDescent="0.45">
      <c r="A1634" s="41" t="s">
        <v>5593</v>
      </c>
      <c r="B1634" s="45" t="s">
        <v>6199</v>
      </c>
      <c r="C1634" s="45" t="s">
        <v>5600</v>
      </c>
      <c r="D1634" s="45"/>
      <c r="E1634" s="41" t="s">
        <v>2266</v>
      </c>
      <c r="F1634" s="41" t="s">
        <v>13</v>
      </c>
      <c r="G1634" s="41">
        <v>488</v>
      </c>
      <c r="I1634" s="65" t="s">
        <v>2075</v>
      </c>
      <c r="J1634" s="41">
        <v>233</v>
      </c>
      <c r="K1634" s="41">
        <v>372.8</v>
      </c>
    </row>
    <row r="1635" spans="1:11" x14ac:dyDescent="0.45">
      <c r="A1635" s="41" t="s">
        <v>5593</v>
      </c>
      <c r="B1635" s="45" t="s">
        <v>5601</v>
      </c>
      <c r="C1635" s="45" t="s">
        <v>5602</v>
      </c>
      <c r="D1635" s="45"/>
      <c r="E1635" s="41" t="s">
        <v>2247</v>
      </c>
      <c r="F1635" s="41" t="s">
        <v>13</v>
      </c>
      <c r="G1635" s="41">
        <v>422</v>
      </c>
      <c r="I1635" s="65" t="s">
        <v>2081</v>
      </c>
      <c r="J1635" s="41">
        <v>216</v>
      </c>
      <c r="K1635" s="41">
        <v>345.6</v>
      </c>
    </row>
    <row r="1636" spans="1:11" x14ac:dyDescent="0.45">
      <c r="A1636" s="41" t="s">
        <v>5593</v>
      </c>
      <c r="B1636" s="45" t="s">
        <v>5603</v>
      </c>
      <c r="C1636" s="45" t="s">
        <v>5604</v>
      </c>
      <c r="D1636" s="45"/>
      <c r="E1636" s="41" t="s">
        <v>2227</v>
      </c>
      <c r="F1636" s="41" t="s">
        <v>13</v>
      </c>
      <c r="G1636" s="41">
        <v>870</v>
      </c>
      <c r="I1636" s="65" t="s">
        <v>2228</v>
      </c>
      <c r="J1636" s="41">
        <v>374</v>
      </c>
      <c r="K1636" s="41">
        <v>598.4</v>
      </c>
    </row>
    <row r="1637" spans="1:11" x14ac:dyDescent="0.45">
      <c r="A1637" s="41" t="s">
        <v>5605</v>
      </c>
      <c r="B1637" s="45" t="s">
        <v>5606</v>
      </c>
      <c r="C1637" s="45" t="s">
        <v>5607</v>
      </c>
      <c r="D1637" s="45"/>
      <c r="E1637" s="41" t="s">
        <v>2089</v>
      </c>
      <c r="F1637" s="41" t="s">
        <v>9</v>
      </c>
      <c r="G1637" s="41">
        <v>437</v>
      </c>
      <c r="I1637" s="65" t="s">
        <v>2075</v>
      </c>
      <c r="J1637" s="41">
        <v>93</v>
      </c>
      <c r="K1637" s="41">
        <v>145.6</v>
      </c>
    </row>
    <row r="1638" spans="1:11" x14ac:dyDescent="0.45">
      <c r="A1638" s="41" t="s">
        <v>5605</v>
      </c>
      <c r="B1638" s="45" t="s">
        <v>5608</v>
      </c>
      <c r="C1638" s="45" t="s">
        <v>5609</v>
      </c>
      <c r="D1638" s="45"/>
      <c r="E1638" s="41" t="s">
        <v>2089</v>
      </c>
      <c r="F1638" s="41" t="s">
        <v>9</v>
      </c>
      <c r="G1638" s="41">
        <v>557</v>
      </c>
      <c r="I1638" s="65" t="s">
        <v>2075</v>
      </c>
      <c r="J1638" s="41">
        <v>90</v>
      </c>
      <c r="K1638" s="41">
        <v>134.4</v>
      </c>
    </row>
    <row r="1639" spans="1:11" x14ac:dyDescent="0.45">
      <c r="A1639" s="41" t="s">
        <v>5605</v>
      </c>
      <c r="B1639" s="45" t="s">
        <v>5610</v>
      </c>
      <c r="C1639" s="45" t="s">
        <v>5611</v>
      </c>
      <c r="D1639" s="45"/>
      <c r="E1639" s="41" t="s">
        <v>2080</v>
      </c>
      <c r="F1639" s="41" t="s">
        <v>13</v>
      </c>
      <c r="G1639" s="41">
        <v>380</v>
      </c>
      <c r="I1639" s="65" t="s">
        <v>2081</v>
      </c>
      <c r="J1639" s="41">
        <v>74</v>
      </c>
      <c r="K1639" s="41">
        <v>118.4</v>
      </c>
    </row>
    <row r="1640" spans="1:11" x14ac:dyDescent="0.45">
      <c r="A1640" s="41" t="s">
        <v>5605</v>
      </c>
      <c r="B1640" s="45" t="s">
        <v>5612</v>
      </c>
      <c r="C1640" s="45" t="s">
        <v>5613</v>
      </c>
      <c r="D1640" s="45"/>
      <c r="E1640" s="41" t="s">
        <v>2080</v>
      </c>
      <c r="F1640" s="41" t="s">
        <v>13</v>
      </c>
      <c r="G1640" s="41">
        <v>484</v>
      </c>
      <c r="I1640" s="65" t="s">
        <v>2081</v>
      </c>
      <c r="J1640" s="41">
        <v>83</v>
      </c>
      <c r="K1640" s="41">
        <v>132.80000000000001</v>
      </c>
    </row>
    <row r="1641" spans="1:11" x14ac:dyDescent="0.45">
      <c r="A1641" s="41" t="s">
        <v>5605</v>
      </c>
      <c r="B1641" s="45" t="s">
        <v>5614</v>
      </c>
      <c r="C1641" s="45" t="s">
        <v>5615</v>
      </c>
      <c r="D1641" s="45"/>
      <c r="E1641" s="41" t="s">
        <v>2084</v>
      </c>
      <c r="F1641" s="41" t="s">
        <v>13</v>
      </c>
      <c r="G1641" s="41">
        <v>750</v>
      </c>
      <c r="I1641" s="65" t="s">
        <v>2085</v>
      </c>
      <c r="J1641" s="41">
        <v>134</v>
      </c>
      <c r="K1641" s="41">
        <v>208</v>
      </c>
    </row>
    <row r="1642" spans="1:11" x14ac:dyDescent="0.45">
      <c r="A1642" s="41" t="s">
        <v>5616</v>
      </c>
      <c r="B1642" s="45" t="s">
        <v>5617</v>
      </c>
      <c r="C1642" s="45" t="s">
        <v>5618</v>
      </c>
      <c r="D1642" s="45"/>
      <c r="E1642" s="41" t="s">
        <v>2144</v>
      </c>
      <c r="F1642" s="41" t="s">
        <v>9</v>
      </c>
      <c r="G1642" s="41">
        <v>508</v>
      </c>
      <c r="I1642" s="65" t="s">
        <v>2081</v>
      </c>
      <c r="J1642" s="41">
        <v>21</v>
      </c>
      <c r="K1642" s="41">
        <v>33.6</v>
      </c>
    </row>
    <row r="1643" spans="1:11" x14ac:dyDescent="0.45">
      <c r="A1643" s="41" t="s">
        <v>5616</v>
      </c>
      <c r="B1643" s="45" t="s">
        <v>5619</v>
      </c>
      <c r="C1643" s="45" t="s">
        <v>5620</v>
      </c>
      <c r="D1643" s="45"/>
      <c r="E1643" s="41" t="s">
        <v>2084</v>
      </c>
      <c r="F1643" s="41" t="s">
        <v>13</v>
      </c>
      <c r="G1643" s="41">
        <v>667</v>
      </c>
      <c r="I1643" s="65" t="s">
        <v>2085</v>
      </c>
      <c r="J1643" s="41">
        <v>25</v>
      </c>
      <c r="K1643" s="41">
        <v>36.800000000000004</v>
      </c>
    </row>
    <row r="1644" spans="1:11" x14ac:dyDescent="0.45">
      <c r="A1644" s="41" t="s">
        <v>5621</v>
      </c>
      <c r="B1644" s="45" t="s">
        <v>5622</v>
      </c>
      <c r="C1644" s="45" t="s">
        <v>5623</v>
      </c>
      <c r="D1644" s="45"/>
      <c r="E1644" s="41" t="s">
        <v>3159</v>
      </c>
      <c r="F1644" s="41" t="s">
        <v>7</v>
      </c>
      <c r="G1644" s="41">
        <v>335</v>
      </c>
      <c r="I1644" s="65" t="s">
        <v>2075</v>
      </c>
      <c r="J1644" s="41">
        <v>104</v>
      </c>
      <c r="K1644" s="41">
        <v>166.4</v>
      </c>
    </row>
    <row r="1645" spans="1:11" x14ac:dyDescent="0.45">
      <c r="A1645" s="41" t="s">
        <v>5621</v>
      </c>
      <c r="B1645" s="45" t="s">
        <v>5624</v>
      </c>
      <c r="C1645" s="45" t="s">
        <v>5625</v>
      </c>
      <c r="D1645" s="45"/>
      <c r="E1645" s="41" t="s">
        <v>2347</v>
      </c>
      <c r="F1645" s="41" t="s">
        <v>7</v>
      </c>
      <c r="G1645" s="41">
        <v>245</v>
      </c>
      <c r="I1645" s="65" t="s">
        <v>2071</v>
      </c>
      <c r="J1645" s="41">
        <v>89</v>
      </c>
      <c r="K1645" s="41">
        <v>120</v>
      </c>
    </row>
    <row r="1646" spans="1:11" x14ac:dyDescent="0.45">
      <c r="A1646" s="41" t="s">
        <v>5621</v>
      </c>
      <c r="B1646" s="45" t="s">
        <v>5626</v>
      </c>
      <c r="C1646" s="45" t="s">
        <v>5627</v>
      </c>
      <c r="D1646" s="45"/>
      <c r="E1646" s="41" t="s">
        <v>2347</v>
      </c>
      <c r="F1646" s="41" t="s">
        <v>7</v>
      </c>
      <c r="G1646" s="41">
        <v>291</v>
      </c>
      <c r="I1646" s="65" t="s">
        <v>2071</v>
      </c>
      <c r="J1646" s="41">
        <v>87</v>
      </c>
      <c r="K1646" s="41">
        <v>108.80000000000001</v>
      </c>
    </row>
    <row r="1647" spans="1:11" x14ac:dyDescent="0.45">
      <c r="A1647" s="41" t="s">
        <v>5621</v>
      </c>
      <c r="B1647" s="45" t="s">
        <v>5628</v>
      </c>
      <c r="C1647" s="45" t="s">
        <v>5629</v>
      </c>
      <c r="D1647" s="45"/>
      <c r="E1647" s="41" t="s">
        <v>3159</v>
      </c>
      <c r="F1647" s="41" t="s">
        <v>7</v>
      </c>
      <c r="G1647" s="41">
        <v>399</v>
      </c>
      <c r="I1647" s="65" t="s">
        <v>2075</v>
      </c>
      <c r="J1647" s="41">
        <v>94</v>
      </c>
      <c r="K1647" s="41">
        <v>150.4</v>
      </c>
    </row>
    <row r="1648" spans="1:11" x14ac:dyDescent="0.45">
      <c r="A1648" s="41" t="s">
        <v>5621</v>
      </c>
      <c r="B1648" s="45" t="s">
        <v>5630</v>
      </c>
      <c r="C1648" s="45" t="s">
        <v>5631</v>
      </c>
      <c r="D1648" s="45"/>
      <c r="E1648" s="41" t="s">
        <v>2080</v>
      </c>
      <c r="F1648" s="41" t="s">
        <v>7</v>
      </c>
      <c r="G1648" s="41">
        <v>535</v>
      </c>
      <c r="I1648" s="65" t="s">
        <v>2081</v>
      </c>
      <c r="J1648" s="41">
        <v>168</v>
      </c>
      <c r="K1648" s="41">
        <v>268.8</v>
      </c>
    </row>
    <row r="1649" spans="1:11" x14ac:dyDescent="0.45">
      <c r="A1649" s="41" t="s">
        <v>5621</v>
      </c>
      <c r="B1649" s="45" t="s">
        <v>5632</v>
      </c>
      <c r="C1649" s="45" t="s">
        <v>5633</v>
      </c>
      <c r="D1649" s="45"/>
      <c r="E1649" s="41" t="s">
        <v>2080</v>
      </c>
      <c r="F1649" s="41" t="s">
        <v>13</v>
      </c>
      <c r="G1649" s="41">
        <v>629</v>
      </c>
      <c r="I1649" s="65" t="s">
        <v>2081</v>
      </c>
      <c r="J1649" s="41">
        <v>133</v>
      </c>
      <c r="K1649" s="41">
        <v>212.8</v>
      </c>
    </row>
    <row r="1650" spans="1:11" x14ac:dyDescent="0.45">
      <c r="A1650" s="41" t="s">
        <v>5621</v>
      </c>
      <c r="B1650" s="45" t="s">
        <v>5634</v>
      </c>
      <c r="C1650" s="45" t="s">
        <v>5635</v>
      </c>
      <c r="D1650" s="45"/>
      <c r="E1650" s="41" t="s">
        <v>2084</v>
      </c>
      <c r="F1650" s="41" t="s">
        <v>13</v>
      </c>
      <c r="G1650" s="41">
        <v>998</v>
      </c>
      <c r="I1650" s="65" t="s">
        <v>2085</v>
      </c>
      <c r="J1650" s="41">
        <v>232</v>
      </c>
      <c r="K1650" s="41">
        <v>366.40000000000003</v>
      </c>
    </row>
    <row r="1651" spans="1:11" x14ac:dyDescent="0.45">
      <c r="A1651" s="41" t="s">
        <v>5636</v>
      </c>
      <c r="B1651" s="45" t="s">
        <v>5637</v>
      </c>
      <c r="C1651" s="45" t="s">
        <v>5638</v>
      </c>
      <c r="D1651" s="45"/>
      <c r="E1651" s="41" t="s">
        <v>2144</v>
      </c>
      <c r="F1651" s="41" t="s">
        <v>9</v>
      </c>
      <c r="G1651" s="41">
        <v>573</v>
      </c>
      <c r="I1651" s="65" t="s">
        <v>2081</v>
      </c>
      <c r="J1651" s="41">
        <v>165</v>
      </c>
      <c r="K1651" s="41">
        <v>264</v>
      </c>
    </row>
    <row r="1652" spans="1:11" x14ac:dyDescent="0.45">
      <c r="A1652" s="41" t="s">
        <v>5636</v>
      </c>
      <c r="B1652" s="45" t="s">
        <v>5639</v>
      </c>
      <c r="C1652" s="45" t="s">
        <v>5640</v>
      </c>
      <c r="D1652" s="45"/>
      <c r="E1652" s="41" t="s">
        <v>2084</v>
      </c>
      <c r="F1652" s="41" t="s">
        <v>13</v>
      </c>
      <c r="G1652" s="41">
        <v>847</v>
      </c>
      <c r="I1652" s="65" t="s">
        <v>2085</v>
      </c>
      <c r="J1652" s="41">
        <v>195</v>
      </c>
      <c r="K1652" s="41">
        <v>308.8</v>
      </c>
    </row>
    <row r="1653" spans="1:11" x14ac:dyDescent="0.45">
      <c r="A1653" s="41" t="s">
        <v>5641</v>
      </c>
      <c r="B1653" s="45" t="s">
        <v>5642</v>
      </c>
      <c r="C1653" s="45" t="s">
        <v>5643</v>
      </c>
      <c r="D1653" s="45"/>
      <c r="E1653" s="41" t="s">
        <v>2124</v>
      </c>
      <c r="F1653" s="41" t="s">
        <v>9</v>
      </c>
      <c r="G1653" s="41">
        <v>113</v>
      </c>
      <c r="I1653" s="65" t="s">
        <v>2075</v>
      </c>
      <c r="J1653" s="41">
        <v>46</v>
      </c>
      <c r="K1653" s="41">
        <v>57.6</v>
      </c>
    </row>
    <row r="1654" spans="1:11" x14ac:dyDescent="0.45">
      <c r="A1654" s="41" t="s">
        <v>5644</v>
      </c>
      <c r="B1654" s="45" t="s">
        <v>5645</v>
      </c>
      <c r="C1654" s="45" t="s">
        <v>5646</v>
      </c>
      <c r="D1654" s="45"/>
      <c r="E1654" s="41" t="s">
        <v>2344</v>
      </c>
      <c r="F1654" s="41" t="s">
        <v>9</v>
      </c>
      <c r="G1654" s="41">
        <v>415</v>
      </c>
      <c r="I1654" s="65" t="s">
        <v>2075</v>
      </c>
      <c r="J1654" s="41">
        <v>88</v>
      </c>
      <c r="K1654" s="41">
        <v>132.80000000000001</v>
      </c>
    </row>
    <row r="1655" spans="1:11" x14ac:dyDescent="0.45">
      <c r="A1655" s="41" t="s">
        <v>5644</v>
      </c>
      <c r="B1655" s="45" t="s">
        <v>5647</v>
      </c>
      <c r="C1655" s="45" t="s">
        <v>5648</v>
      </c>
      <c r="D1655" s="45"/>
      <c r="E1655" s="41" t="s">
        <v>6157</v>
      </c>
      <c r="F1655" s="41" t="s">
        <v>13</v>
      </c>
      <c r="G1655" s="41">
        <v>452</v>
      </c>
      <c r="I1655" s="65" t="s">
        <v>2075</v>
      </c>
      <c r="J1655" s="41">
        <v>90</v>
      </c>
      <c r="K1655" s="41">
        <v>144</v>
      </c>
    </row>
    <row r="1656" spans="1:11" x14ac:dyDescent="0.45">
      <c r="A1656" s="41" t="s">
        <v>5644</v>
      </c>
      <c r="B1656" s="45" t="s">
        <v>5649</v>
      </c>
      <c r="C1656" s="45" t="s">
        <v>5650</v>
      </c>
      <c r="D1656" s="45"/>
      <c r="E1656" s="41" t="s">
        <v>2266</v>
      </c>
      <c r="F1656" s="41" t="s">
        <v>9</v>
      </c>
      <c r="G1656" s="41">
        <v>426</v>
      </c>
      <c r="I1656" s="65" t="s">
        <v>2075</v>
      </c>
      <c r="J1656" s="41">
        <v>86</v>
      </c>
      <c r="K1656" s="41">
        <v>137.6</v>
      </c>
    </row>
    <row r="1657" spans="1:11" x14ac:dyDescent="0.45">
      <c r="A1657" s="41" t="s">
        <v>5644</v>
      </c>
      <c r="B1657" s="45" t="s">
        <v>5651</v>
      </c>
      <c r="C1657" s="45" t="s">
        <v>5652</v>
      </c>
      <c r="D1657" s="45"/>
      <c r="E1657" s="41" t="s">
        <v>5653</v>
      </c>
      <c r="F1657" s="41" t="s">
        <v>13</v>
      </c>
      <c r="G1657" s="41">
        <v>668</v>
      </c>
      <c r="I1657" s="65" t="s">
        <v>2081</v>
      </c>
      <c r="J1657" s="41">
        <v>140</v>
      </c>
      <c r="K1657" s="41">
        <v>224</v>
      </c>
    </row>
    <row r="1658" spans="1:11" x14ac:dyDescent="0.45">
      <c r="A1658" s="41" t="s">
        <v>5644</v>
      </c>
      <c r="B1658" s="45" t="s">
        <v>5654</v>
      </c>
      <c r="C1658" s="45" t="s">
        <v>5655</v>
      </c>
      <c r="D1658" s="45"/>
      <c r="E1658" s="41" t="s">
        <v>2084</v>
      </c>
      <c r="F1658" s="41" t="s">
        <v>13</v>
      </c>
      <c r="G1658" s="41">
        <v>747</v>
      </c>
      <c r="I1658" s="65" t="s">
        <v>2085</v>
      </c>
      <c r="J1658" s="41">
        <v>121</v>
      </c>
      <c r="K1658" s="41">
        <v>193.60000000000002</v>
      </c>
    </row>
    <row r="1659" spans="1:11" x14ac:dyDescent="0.45">
      <c r="A1659" s="41" t="s">
        <v>5656</v>
      </c>
      <c r="B1659" s="45" t="s">
        <v>5657</v>
      </c>
      <c r="C1659" s="45" t="s">
        <v>5658</v>
      </c>
      <c r="D1659" s="45"/>
      <c r="E1659" s="41" t="s">
        <v>2227</v>
      </c>
      <c r="F1659" s="41" t="s">
        <v>9</v>
      </c>
      <c r="G1659" s="41">
        <v>650</v>
      </c>
      <c r="I1659" s="65" t="s">
        <v>2228</v>
      </c>
      <c r="J1659" s="41">
        <v>138</v>
      </c>
      <c r="K1659" s="41">
        <v>214.4</v>
      </c>
    </row>
    <row r="1660" spans="1:11" x14ac:dyDescent="0.45">
      <c r="A1660" s="41" t="s">
        <v>5659</v>
      </c>
      <c r="B1660" s="45" t="s">
        <v>5660</v>
      </c>
      <c r="C1660" s="45" t="s">
        <v>5661</v>
      </c>
      <c r="D1660" s="45"/>
      <c r="E1660" s="41" t="s">
        <v>2376</v>
      </c>
      <c r="F1660" s="41" t="s">
        <v>7</v>
      </c>
      <c r="G1660" s="41">
        <v>104</v>
      </c>
      <c r="I1660" s="65" t="s">
        <v>2075</v>
      </c>
      <c r="J1660" s="41">
        <v>42</v>
      </c>
      <c r="K1660" s="41">
        <v>59.2</v>
      </c>
    </row>
    <row r="1661" spans="1:11" x14ac:dyDescent="0.45">
      <c r="A1661" s="41" t="s">
        <v>5659</v>
      </c>
      <c r="B1661" s="45" t="s">
        <v>5662</v>
      </c>
      <c r="C1661" s="45" t="s">
        <v>5663</v>
      </c>
      <c r="D1661" s="45"/>
      <c r="E1661" s="41" t="s">
        <v>2124</v>
      </c>
      <c r="F1661" s="41" t="s">
        <v>13</v>
      </c>
      <c r="G1661" s="41">
        <v>335</v>
      </c>
      <c r="I1661" s="65" t="s">
        <v>2075</v>
      </c>
      <c r="J1661" s="41">
        <v>146</v>
      </c>
      <c r="K1661" s="41">
        <v>217.60000000000002</v>
      </c>
    </row>
    <row r="1662" spans="1:11" x14ac:dyDescent="0.45">
      <c r="A1662" s="41" t="s">
        <v>5659</v>
      </c>
      <c r="B1662" s="45" t="s">
        <v>5664</v>
      </c>
      <c r="C1662" s="45" t="s">
        <v>5665</v>
      </c>
      <c r="D1662" s="45"/>
      <c r="E1662" s="41" t="s">
        <v>2107</v>
      </c>
      <c r="F1662" s="41" t="s">
        <v>13</v>
      </c>
      <c r="G1662" s="41">
        <v>126</v>
      </c>
      <c r="I1662" s="65" t="s">
        <v>2081</v>
      </c>
      <c r="J1662" s="41">
        <v>47</v>
      </c>
      <c r="K1662" s="41">
        <v>75.2</v>
      </c>
    </row>
    <row r="1663" spans="1:11" x14ac:dyDescent="0.45">
      <c r="A1663" s="41" t="s">
        <v>5659</v>
      </c>
      <c r="B1663" s="45" t="s">
        <v>5666</v>
      </c>
      <c r="C1663" s="45" t="s">
        <v>5667</v>
      </c>
      <c r="D1663" s="45"/>
      <c r="E1663" s="41" t="s">
        <v>2084</v>
      </c>
      <c r="F1663" s="41" t="s">
        <v>13</v>
      </c>
      <c r="G1663" s="41">
        <v>196</v>
      </c>
      <c r="I1663" s="65" t="s">
        <v>2085</v>
      </c>
      <c r="J1663" s="41">
        <v>63</v>
      </c>
      <c r="K1663" s="41">
        <v>96</v>
      </c>
    </row>
    <row r="1664" spans="1:11" x14ac:dyDescent="0.45">
      <c r="A1664" s="41" t="s">
        <v>5668</v>
      </c>
      <c r="B1664" s="45" t="s">
        <v>5669</v>
      </c>
      <c r="C1664" s="45" t="s">
        <v>5670</v>
      </c>
      <c r="D1664" s="45"/>
      <c r="E1664" s="41" t="s">
        <v>2070</v>
      </c>
      <c r="F1664" s="41" t="s">
        <v>13</v>
      </c>
      <c r="G1664" s="41">
        <v>40</v>
      </c>
      <c r="I1664" s="65" t="s">
        <v>2071</v>
      </c>
      <c r="J1664" s="41">
        <v>8</v>
      </c>
      <c r="K1664" s="41">
        <v>0</v>
      </c>
    </row>
    <row r="1665" spans="1:11" x14ac:dyDescent="0.45">
      <c r="A1665" s="41" t="s">
        <v>5668</v>
      </c>
      <c r="B1665" s="45" t="s">
        <v>5671</v>
      </c>
      <c r="C1665" s="45" t="s">
        <v>5672</v>
      </c>
      <c r="D1665" s="45"/>
      <c r="E1665" s="41" t="s">
        <v>6153</v>
      </c>
      <c r="F1665" s="41" t="s">
        <v>13</v>
      </c>
      <c r="G1665" s="41">
        <v>280</v>
      </c>
      <c r="I1665" s="65" t="s">
        <v>2075</v>
      </c>
      <c r="J1665" s="41">
        <v>22</v>
      </c>
      <c r="K1665" s="41">
        <v>35.200000000000003</v>
      </c>
    </row>
    <row r="1666" spans="1:11" x14ac:dyDescent="0.45">
      <c r="A1666" s="41" t="s">
        <v>5668</v>
      </c>
      <c r="B1666" s="45" t="s">
        <v>5673</v>
      </c>
      <c r="C1666" s="45" t="s">
        <v>5674</v>
      </c>
      <c r="D1666" s="45"/>
      <c r="E1666" s="41" t="s">
        <v>6153</v>
      </c>
      <c r="F1666" s="41" t="s">
        <v>9</v>
      </c>
      <c r="G1666" s="41">
        <v>508</v>
      </c>
      <c r="I1666" s="65" t="s">
        <v>2075</v>
      </c>
      <c r="J1666" s="41">
        <v>52</v>
      </c>
      <c r="K1666" s="41">
        <v>83.2</v>
      </c>
    </row>
    <row r="1667" spans="1:11" x14ac:dyDescent="0.45">
      <c r="A1667" s="41" t="s">
        <v>5668</v>
      </c>
      <c r="B1667" s="45" t="s">
        <v>5675</v>
      </c>
      <c r="C1667" s="45" t="s">
        <v>5676</v>
      </c>
      <c r="D1667" s="45"/>
      <c r="E1667" s="41" t="s">
        <v>2080</v>
      </c>
      <c r="F1667" s="41" t="s">
        <v>9</v>
      </c>
      <c r="G1667" s="41">
        <v>697</v>
      </c>
      <c r="I1667" s="65" t="s">
        <v>2081</v>
      </c>
      <c r="J1667" s="41">
        <v>49</v>
      </c>
      <c r="K1667" s="41">
        <v>78.400000000000006</v>
      </c>
    </row>
    <row r="1668" spans="1:11" x14ac:dyDescent="0.45">
      <c r="A1668" s="41" t="s">
        <v>5668</v>
      </c>
      <c r="B1668" s="45" t="s">
        <v>5677</v>
      </c>
      <c r="C1668" s="45" t="s">
        <v>5678</v>
      </c>
      <c r="D1668" s="45"/>
      <c r="E1668" s="41" t="s">
        <v>2084</v>
      </c>
      <c r="F1668" s="41" t="s">
        <v>13</v>
      </c>
      <c r="G1668" s="41">
        <v>722</v>
      </c>
      <c r="I1668" s="65" t="s">
        <v>2085</v>
      </c>
      <c r="J1668" s="41">
        <v>50</v>
      </c>
      <c r="K1668" s="41">
        <v>76.800000000000011</v>
      </c>
    </row>
    <row r="1669" spans="1:11" x14ac:dyDescent="0.45">
      <c r="A1669" s="41" t="s">
        <v>5679</v>
      </c>
      <c r="B1669" s="45" t="s">
        <v>5680</v>
      </c>
      <c r="C1669" s="45" t="s">
        <v>5681</v>
      </c>
      <c r="D1669" s="45"/>
      <c r="E1669" s="41" t="s">
        <v>6154</v>
      </c>
      <c r="F1669" s="41" t="s">
        <v>13</v>
      </c>
      <c r="G1669" s="41">
        <v>109</v>
      </c>
      <c r="I1669" s="65" t="s">
        <v>2075</v>
      </c>
      <c r="J1669" s="41">
        <v>39</v>
      </c>
      <c r="K1669" s="41">
        <v>62.400000000000006</v>
      </c>
    </row>
    <row r="1670" spans="1:11" x14ac:dyDescent="0.45">
      <c r="A1670" s="41" t="s">
        <v>5679</v>
      </c>
      <c r="B1670" s="45" t="s">
        <v>5682</v>
      </c>
      <c r="C1670" s="45" t="s">
        <v>5683</v>
      </c>
      <c r="D1670" s="45"/>
      <c r="E1670" s="41" t="s">
        <v>2347</v>
      </c>
      <c r="F1670" s="41" t="s">
        <v>7</v>
      </c>
      <c r="G1670" s="41">
        <v>124</v>
      </c>
      <c r="I1670" s="65" t="s">
        <v>2071</v>
      </c>
      <c r="J1670" s="41">
        <v>66</v>
      </c>
      <c r="K1670" s="41">
        <v>81.600000000000009</v>
      </c>
    </row>
    <row r="1671" spans="1:11" x14ac:dyDescent="0.45">
      <c r="A1671" s="41" t="s">
        <v>5679</v>
      </c>
      <c r="B1671" s="45" t="s">
        <v>5684</v>
      </c>
      <c r="C1671" s="45" t="s">
        <v>5685</v>
      </c>
      <c r="D1671" s="45"/>
      <c r="E1671" s="41" t="s">
        <v>2915</v>
      </c>
      <c r="F1671" s="41" t="s">
        <v>7</v>
      </c>
      <c r="G1671" s="41">
        <v>212</v>
      </c>
      <c r="I1671" s="65" t="s">
        <v>2075</v>
      </c>
      <c r="J1671" s="41">
        <v>125</v>
      </c>
      <c r="K1671" s="41">
        <v>200</v>
      </c>
    </row>
    <row r="1672" spans="1:11" x14ac:dyDescent="0.45">
      <c r="A1672" s="41" t="s">
        <v>5679</v>
      </c>
      <c r="B1672" s="45" t="s">
        <v>5686</v>
      </c>
      <c r="C1672" s="45" t="s">
        <v>5687</v>
      </c>
      <c r="D1672" s="45"/>
      <c r="E1672" s="41" t="s">
        <v>2144</v>
      </c>
      <c r="F1672" s="41" t="s">
        <v>13</v>
      </c>
      <c r="G1672" s="41">
        <v>209</v>
      </c>
      <c r="I1672" s="65" t="s">
        <v>2081</v>
      </c>
      <c r="J1672" s="41">
        <v>126</v>
      </c>
      <c r="K1672" s="41">
        <v>201.60000000000002</v>
      </c>
    </row>
    <row r="1673" spans="1:11" x14ac:dyDescent="0.45">
      <c r="A1673" s="41" t="s">
        <v>5679</v>
      </c>
      <c r="B1673" s="45" t="s">
        <v>5688</v>
      </c>
      <c r="C1673" s="45" t="s">
        <v>5689</v>
      </c>
      <c r="D1673" s="45"/>
      <c r="E1673" s="41" t="s">
        <v>2084</v>
      </c>
      <c r="F1673" s="41" t="s">
        <v>13</v>
      </c>
      <c r="G1673" s="41">
        <v>193</v>
      </c>
      <c r="I1673" s="65" t="s">
        <v>2085</v>
      </c>
      <c r="J1673" s="41">
        <v>91</v>
      </c>
      <c r="K1673" s="41">
        <v>139.20000000000002</v>
      </c>
    </row>
    <row r="1674" spans="1:11" x14ac:dyDescent="0.45">
      <c r="A1674" s="41" t="s">
        <v>5690</v>
      </c>
      <c r="B1674" s="45" t="s">
        <v>5691</v>
      </c>
      <c r="C1674" s="45" t="s">
        <v>5692</v>
      </c>
      <c r="D1674" s="45"/>
      <c r="E1674" s="41" t="s">
        <v>6155</v>
      </c>
      <c r="F1674" s="41" t="s">
        <v>9</v>
      </c>
      <c r="G1674" s="41">
        <v>223</v>
      </c>
      <c r="I1674" s="65" t="s">
        <v>2075</v>
      </c>
      <c r="J1674" s="41">
        <v>12</v>
      </c>
      <c r="K1674" s="41">
        <v>19.200000000000003</v>
      </c>
    </row>
    <row r="1675" spans="1:11" x14ac:dyDescent="0.45">
      <c r="A1675" s="41" t="s">
        <v>5690</v>
      </c>
      <c r="B1675" s="45" t="s">
        <v>5693</v>
      </c>
      <c r="C1675" s="45" t="s">
        <v>5694</v>
      </c>
      <c r="D1675" s="45"/>
      <c r="E1675" s="41" t="s">
        <v>6155</v>
      </c>
      <c r="F1675" s="41" t="s">
        <v>13</v>
      </c>
      <c r="G1675" s="41">
        <v>254</v>
      </c>
      <c r="I1675" s="65" t="s">
        <v>2075</v>
      </c>
      <c r="J1675" s="41">
        <v>26</v>
      </c>
      <c r="K1675" s="41">
        <v>41.6</v>
      </c>
    </row>
    <row r="1676" spans="1:11" x14ac:dyDescent="0.45">
      <c r="A1676" s="41" t="s">
        <v>5690</v>
      </c>
      <c r="B1676" s="45" t="s">
        <v>5695</v>
      </c>
      <c r="C1676" s="45" t="s">
        <v>5696</v>
      </c>
      <c r="D1676" s="45"/>
      <c r="E1676" s="41" t="s">
        <v>2376</v>
      </c>
      <c r="F1676" s="41" t="s">
        <v>9</v>
      </c>
      <c r="G1676" s="41">
        <v>295</v>
      </c>
      <c r="I1676" s="65" t="s">
        <v>2075</v>
      </c>
      <c r="J1676" s="41">
        <v>23</v>
      </c>
      <c r="K1676" s="41">
        <v>32</v>
      </c>
    </row>
    <row r="1677" spans="1:11" x14ac:dyDescent="0.45">
      <c r="A1677" s="41" t="s">
        <v>5690</v>
      </c>
      <c r="B1677" s="45" t="s">
        <v>5697</v>
      </c>
      <c r="C1677" s="45" t="s">
        <v>5698</v>
      </c>
      <c r="D1677" s="45"/>
      <c r="E1677" s="41" t="s">
        <v>2144</v>
      </c>
      <c r="F1677" s="41" t="s">
        <v>13</v>
      </c>
      <c r="G1677" s="41">
        <v>381</v>
      </c>
      <c r="I1677" s="65" t="s">
        <v>2081</v>
      </c>
      <c r="J1677" s="41">
        <v>29</v>
      </c>
      <c r="K1677" s="41">
        <v>46.400000000000006</v>
      </c>
    </row>
    <row r="1678" spans="1:11" x14ac:dyDescent="0.45">
      <c r="A1678" s="41" t="s">
        <v>5690</v>
      </c>
      <c r="B1678" s="45" t="s">
        <v>5699</v>
      </c>
      <c r="C1678" s="45" t="s">
        <v>5700</v>
      </c>
      <c r="D1678" s="45"/>
      <c r="E1678" s="41" t="s">
        <v>2084</v>
      </c>
      <c r="F1678" s="41" t="s">
        <v>13</v>
      </c>
      <c r="G1678" s="41">
        <v>520</v>
      </c>
      <c r="I1678" s="65" t="s">
        <v>2085</v>
      </c>
      <c r="J1678" s="41">
        <v>37</v>
      </c>
      <c r="K1678" s="41">
        <v>59.2</v>
      </c>
    </row>
    <row r="1679" spans="1:11" x14ac:dyDescent="0.45">
      <c r="A1679" s="41" t="s">
        <v>5701</v>
      </c>
      <c r="B1679" s="45" t="s">
        <v>5702</v>
      </c>
      <c r="C1679" s="45" t="s">
        <v>5703</v>
      </c>
      <c r="D1679" s="45"/>
      <c r="E1679" s="41" t="s">
        <v>2359</v>
      </c>
      <c r="F1679" s="41" t="s">
        <v>9</v>
      </c>
      <c r="G1679" s="41">
        <v>336</v>
      </c>
      <c r="I1679" s="65" t="s">
        <v>2284</v>
      </c>
      <c r="J1679" s="41">
        <v>95</v>
      </c>
      <c r="K1679" s="41">
        <v>136</v>
      </c>
    </row>
    <row r="1680" spans="1:11" x14ac:dyDescent="0.45">
      <c r="A1680" s="41" t="s">
        <v>5701</v>
      </c>
      <c r="B1680" s="45" t="s">
        <v>5704</v>
      </c>
      <c r="C1680" s="45" t="s">
        <v>5705</v>
      </c>
      <c r="D1680" s="45"/>
      <c r="E1680" s="41" t="s">
        <v>2347</v>
      </c>
      <c r="F1680" s="41" t="s">
        <v>9</v>
      </c>
      <c r="G1680" s="41">
        <v>339</v>
      </c>
      <c r="I1680" s="65" t="s">
        <v>2071</v>
      </c>
      <c r="J1680" s="41">
        <v>58</v>
      </c>
      <c r="K1680" s="41">
        <v>80</v>
      </c>
    </row>
    <row r="1681" spans="1:11" x14ac:dyDescent="0.45">
      <c r="A1681" s="41" t="s">
        <v>5701</v>
      </c>
      <c r="B1681" s="45" t="s">
        <v>5706</v>
      </c>
      <c r="C1681" s="45" t="s">
        <v>5707</v>
      </c>
      <c r="D1681" s="45"/>
      <c r="E1681" s="41" t="s">
        <v>2244</v>
      </c>
      <c r="F1681" s="41" t="s">
        <v>9</v>
      </c>
      <c r="G1681" s="41">
        <v>313</v>
      </c>
      <c r="I1681" s="65" t="s">
        <v>2075</v>
      </c>
      <c r="J1681" s="41">
        <v>66</v>
      </c>
      <c r="K1681" s="41">
        <v>105.60000000000001</v>
      </c>
    </row>
    <row r="1682" spans="1:11" x14ac:dyDescent="0.45">
      <c r="A1682" s="41" t="s">
        <v>5701</v>
      </c>
      <c r="B1682" s="45" t="s">
        <v>5708</v>
      </c>
      <c r="C1682" s="45" t="s">
        <v>5709</v>
      </c>
      <c r="D1682" s="45"/>
      <c r="E1682" s="41" t="s">
        <v>3357</v>
      </c>
      <c r="F1682" s="41" t="s">
        <v>9</v>
      </c>
      <c r="G1682" s="41">
        <v>287</v>
      </c>
      <c r="I1682" s="65" t="s">
        <v>2075</v>
      </c>
      <c r="J1682" s="41">
        <v>55</v>
      </c>
      <c r="K1682" s="41">
        <v>88</v>
      </c>
    </row>
    <row r="1683" spans="1:11" x14ac:dyDescent="0.45">
      <c r="A1683" s="41" t="s">
        <v>5701</v>
      </c>
      <c r="B1683" s="45" t="s">
        <v>5710</v>
      </c>
      <c r="C1683" s="45" t="s">
        <v>5711</v>
      </c>
      <c r="D1683" s="45"/>
      <c r="E1683" s="41" t="s">
        <v>2144</v>
      </c>
      <c r="F1683" s="41" t="s">
        <v>13</v>
      </c>
      <c r="G1683" s="41">
        <v>583</v>
      </c>
      <c r="I1683" s="65" t="s">
        <v>2081</v>
      </c>
      <c r="J1683" s="41">
        <v>129</v>
      </c>
      <c r="K1683" s="41">
        <v>206.4</v>
      </c>
    </row>
    <row r="1684" spans="1:11" x14ac:dyDescent="0.45">
      <c r="A1684" s="41" t="s">
        <v>5701</v>
      </c>
      <c r="B1684" s="45" t="s">
        <v>5712</v>
      </c>
      <c r="C1684" s="45" t="s">
        <v>5713</v>
      </c>
      <c r="D1684" s="45"/>
      <c r="E1684" s="41" t="s">
        <v>2084</v>
      </c>
      <c r="F1684" s="41" t="s">
        <v>13</v>
      </c>
      <c r="G1684" s="41">
        <v>1018</v>
      </c>
      <c r="I1684" s="65" t="s">
        <v>2085</v>
      </c>
      <c r="J1684" s="41">
        <v>185</v>
      </c>
      <c r="K1684" s="41">
        <v>296</v>
      </c>
    </row>
    <row r="1685" spans="1:11" x14ac:dyDescent="0.45">
      <c r="A1685" s="41" t="s">
        <v>5714</v>
      </c>
      <c r="B1685" s="45" t="s">
        <v>5715</v>
      </c>
      <c r="C1685" s="45" t="s">
        <v>5716</v>
      </c>
      <c r="D1685" s="45"/>
      <c r="E1685" s="41" t="s">
        <v>2227</v>
      </c>
      <c r="F1685" s="41" t="s">
        <v>9</v>
      </c>
      <c r="G1685" s="41">
        <v>679</v>
      </c>
      <c r="I1685" s="65" t="s">
        <v>2228</v>
      </c>
      <c r="J1685" s="41">
        <v>124</v>
      </c>
      <c r="K1685" s="41">
        <v>195.20000000000002</v>
      </c>
    </row>
    <row r="1686" spans="1:11" x14ac:dyDescent="0.45">
      <c r="A1686" s="41" t="s">
        <v>5717</v>
      </c>
      <c r="B1686" s="45" t="s">
        <v>5718</v>
      </c>
      <c r="C1686" s="45" t="s">
        <v>5719</v>
      </c>
      <c r="D1686" s="45"/>
      <c r="E1686" s="41" t="s">
        <v>2124</v>
      </c>
      <c r="F1686" s="41" t="s">
        <v>7</v>
      </c>
      <c r="G1686" s="41">
        <v>116</v>
      </c>
      <c r="I1686" s="65" t="s">
        <v>2075</v>
      </c>
      <c r="J1686" s="41">
        <v>63</v>
      </c>
      <c r="K1686" s="41">
        <v>94.4</v>
      </c>
    </row>
    <row r="1687" spans="1:11" x14ac:dyDescent="0.45">
      <c r="A1687" s="41" t="s">
        <v>5720</v>
      </c>
      <c r="B1687" s="45" t="s">
        <v>5721</v>
      </c>
      <c r="C1687" s="45" t="s">
        <v>5722</v>
      </c>
      <c r="D1687" s="45"/>
      <c r="E1687" s="41" t="s">
        <v>2084</v>
      </c>
      <c r="F1687" s="41" t="s">
        <v>13</v>
      </c>
      <c r="G1687" s="41">
        <v>1204</v>
      </c>
      <c r="I1687" s="65" t="s">
        <v>2085</v>
      </c>
      <c r="J1687" s="41">
        <v>119</v>
      </c>
      <c r="K1687" s="41">
        <v>187.20000000000002</v>
      </c>
    </row>
    <row r="1688" spans="1:11" x14ac:dyDescent="0.45">
      <c r="A1688" s="41" t="s">
        <v>5720</v>
      </c>
      <c r="B1688" s="45" t="s">
        <v>5723</v>
      </c>
      <c r="C1688" s="45" t="s">
        <v>5724</v>
      </c>
      <c r="D1688" s="45"/>
      <c r="E1688" s="41" t="s">
        <v>2107</v>
      </c>
      <c r="F1688" s="41" t="s">
        <v>9</v>
      </c>
      <c r="G1688" s="41">
        <v>740</v>
      </c>
      <c r="I1688" s="65" t="s">
        <v>2081</v>
      </c>
      <c r="J1688" s="41">
        <v>108</v>
      </c>
      <c r="K1688" s="41">
        <v>172.8</v>
      </c>
    </row>
    <row r="1689" spans="1:11" x14ac:dyDescent="0.45">
      <c r="A1689" s="41" t="s">
        <v>5725</v>
      </c>
      <c r="B1689" s="45" t="s">
        <v>5726</v>
      </c>
      <c r="C1689" s="45" t="s">
        <v>5727</v>
      </c>
      <c r="D1689" s="45"/>
      <c r="E1689" s="41" t="s">
        <v>2084</v>
      </c>
      <c r="F1689" s="41" t="s">
        <v>9</v>
      </c>
      <c r="G1689" s="41">
        <v>1517</v>
      </c>
      <c r="I1689" s="65" t="s">
        <v>2085</v>
      </c>
      <c r="J1689" s="41">
        <v>112</v>
      </c>
      <c r="K1689" s="41">
        <v>172.8</v>
      </c>
    </row>
    <row r="1690" spans="1:11" x14ac:dyDescent="0.45">
      <c r="A1690" s="41" t="s">
        <v>5728</v>
      </c>
      <c r="B1690" s="45" t="s">
        <v>5729</v>
      </c>
      <c r="C1690" s="45" t="s">
        <v>5730</v>
      </c>
      <c r="D1690" s="45"/>
      <c r="E1690" s="41" t="s">
        <v>2376</v>
      </c>
      <c r="F1690" s="41" t="s">
        <v>13</v>
      </c>
      <c r="G1690" s="41">
        <v>269</v>
      </c>
      <c r="I1690" s="65" t="s">
        <v>2075</v>
      </c>
      <c r="J1690" s="41">
        <v>23</v>
      </c>
      <c r="K1690" s="41">
        <v>33.6</v>
      </c>
    </row>
    <row r="1691" spans="1:11" x14ac:dyDescent="0.45">
      <c r="A1691" s="41" t="s">
        <v>5728</v>
      </c>
      <c r="B1691" s="45" t="s">
        <v>5731</v>
      </c>
      <c r="C1691" s="45" t="s">
        <v>5732</v>
      </c>
      <c r="D1691" s="45"/>
      <c r="E1691" s="41" t="s">
        <v>6155</v>
      </c>
      <c r="F1691" s="41" t="s">
        <v>9</v>
      </c>
      <c r="G1691" s="41">
        <v>185</v>
      </c>
      <c r="I1691" s="65" t="s">
        <v>2075</v>
      </c>
      <c r="J1691" s="41">
        <v>33</v>
      </c>
      <c r="K1691" s="41">
        <v>52.800000000000004</v>
      </c>
    </row>
    <row r="1692" spans="1:11" x14ac:dyDescent="0.45">
      <c r="A1692" s="41" t="s">
        <v>5728</v>
      </c>
      <c r="B1692" s="45" t="s">
        <v>5733</v>
      </c>
      <c r="C1692" s="45" t="s">
        <v>5734</v>
      </c>
      <c r="D1692" s="45"/>
      <c r="E1692" s="41" t="s">
        <v>2144</v>
      </c>
      <c r="F1692" s="41" t="s">
        <v>13</v>
      </c>
      <c r="G1692" s="41">
        <v>334</v>
      </c>
      <c r="I1692" s="65" t="s">
        <v>2081</v>
      </c>
      <c r="J1692" s="41">
        <v>35</v>
      </c>
      <c r="K1692" s="41">
        <v>56</v>
      </c>
    </row>
    <row r="1693" spans="1:11" x14ac:dyDescent="0.45">
      <c r="A1693" s="41" t="s">
        <v>5728</v>
      </c>
      <c r="B1693" s="45" t="s">
        <v>5735</v>
      </c>
      <c r="C1693" s="45" t="s">
        <v>5736</v>
      </c>
      <c r="D1693" s="45"/>
      <c r="E1693" s="41" t="s">
        <v>2084</v>
      </c>
      <c r="F1693" s="41" t="s">
        <v>13</v>
      </c>
      <c r="G1693" s="41">
        <v>454</v>
      </c>
      <c r="I1693" s="65" t="s">
        <v>2085</v>
      </c>
      <c r="J1693" s="41">
        <v>60</v>
      </c>
      <c r="K1693" s="41">
        <v>96</v>
      </c>
    </row>
    <row r="1694" spans="1:11" x14ac:dyDescent="0.45">
      <c r="A1694" s="41" t="s">
        <v>5737</v>
      </c>
      <c r="B1694" s="45" t="s">
        <v>5738</v>
      </c>
      <c r="C1694" s="45" t="s">
        <v>5739</v>
      </c>
      <c r="D1694" s="45"/>
      <c r="E1694" s="41" t="s">
        <v>2084</v>
      </c>
      <c r="F1694" s="41" t="s">
        <v>9</v>
      </c>
      <c r="G1694" s="41">
        <v>686</v>
      </c>
      <c r="I1694" s="65" t="s">
        <v>2085</v>
      </c>
      <c r="J1694" s="41">
        <v>231</v>
      </c>
      <c r="K1694" s="41">
        <v>366.40000000000003</v>
      </c>
    </row>
    <row r="1695" spans="1:11" x14ac:dyDescent="0.45">
      <c r="A1695" s="41" t="s">
        <v>5740</v>
      </c>
      <c r="B1695" s="45" t="s">
        <v>5741</v>
      </c>
      <c r="C1695" s="45" t="s">
        <v>5742</v>
      </c>
      <c r="D1695" s="45"/>
      <c r="E1695" s="41" t="s">
        <v>2107</v>
      </c>
      <c r="F1695" s="41" t="s">
        <v>9</v>
      </c>
      <c r="G1695" s="41">
        <v>576</v>
      </c>
      <c r="I1695" s="65" t="s">
        <v>2081</v>
      </c>
      <c r="J1695" s="41">
        <v>42</v>
      </c>
      <c r="K1695" s="41">
        <v>67.2</v>
      </c>
    </row>
    <row r="1696" spans="1:11" x14ac:dyDescent="0.45">
      <c r="A1696" s="41" t="s">
        <v>5740</v>
      </c>
      <c r="B1696" s="45" t="s">
        <v>5743</v>
      </c>
      <c r="C1696" s="45" t="s">
        <v>5744</v>
      </c>
      <c r="D1696" s="45"/>
      <c r="E1696" s="41" t="s">
        <v>2084</v>
      </c>
      <c r="F1696" s="41" t="s">
        <v>13</v>
      </c>
      <c r="G1696" s="41">
        <v>1110</v>
      </c>
      <c r="I1696" s="65" t="s">
        <v>2085</v>
      </c>
      <c r="J1696" s="41">
        <v>94</v>
      </c>
      <c r="K1696" s="41">
        <v>150.4</v>
      </c>
    </row>
    <row r="1697" spans="1:11" x14ac:dyDescent="0.45">
      <c r="A1697" s="41" t="s">
        <v>5745</v>
      </c>
      <c r="B1697" s="45" t="s">
        <v>3770</v>
      </c>
      <c r="C1697" s="45" t="s">
        <v>5746</v>
      </c>
      <c r="D1697" s="45"/>
      <c r="E1697" s="41" t="s">
        <v>2089</v>
      </c>
      <c r="F1697" s="41" t="s">
        <v>9</v>
      </c>
      <c r="G1697" s="41">
        <v>469</v>
      </c>
      <c r="I1697" s="65" t="s">
        <v>2075</v>
      </c>
      <c r="J1697" s="41">
        <v>56</v>
      </c>
      <c r="K1697" s="41">
        <v>80</v>
      </c>
    </row>
    <row r="1698" spans="1:11" x14ac:dyDescent="0.45">
      <c r="A1698" s="41" t="s">
        <v>5745</v>
      </c>
      <c r="B1698" s="45" t="s">
        <v>5747</v>
      </c>
      <c r="C1698" s="45" t="s">
        <v>5748</v>
      </c>
      <c r="D1698" s="45"/>
      <c r="E1698" s="41" t="s">
        <v>2080</v>
      </c>
      <c r="F1698" s="41" t="s">
        <v>9</v>
      </c>
      <c r="G1698" s="41">
        <v>721</v>
      </c>
      <c r="I1698" s="65" t="s">
        <v>2081</v>
      </c>
      <c r="J1698" s="41">
        <v>92</v>
      </c>
      <c r="K1698" s="41">
        <v>147.20000000000002</v>
      </c>
    </row>
    <row r="1699" spans="1:11" x14ac:dyDescent="0.45">
      <c r="A1699" s="41" t="s">
        <v>5745</v>
      </c>
      <c r="B1699" s="45" t="s">
        <v>5749</v>
      </c>
      <c r="C1699" s="45" t="s">
        <v>5750</v>
      </c>
      <c r="D1699" s="45"/>
      <c r="E1699" s="41" t="s">
        <v>2089</v>
      </c>
      <c r="F1699" s="41" t="s">
        <v>13</v>
      </c>
      <c r="G1699" s="41">
        <v>337</v>
      </c>
      <c r="I1699" s="65" t="s">
        <v>2075</v>
      </c>
      <c r="J1699" s="41">
        <v>31</v>
      </c>
      <c r="K1699" s="41">
        <v>46.400000000000006</v>
      </c>
    </row>
    <row r="1700" spans="1:11" x14ac:dyDescent="0.45">
      <c r="A1700" s="41" t="s">
        <v>5745</v>
      </c>
      <c r="B1700" s="45" t="s">
        <v>5751</v>
      </c>
      <c r="C1700" s="45" t="s">
        <v>5752</v>
      </c>
      <c r="D1700" s="45"/>
      <c r="E1700" s="41" t="s">
        <v>2084</v>
      </c>
      <c r="F1700" s="41" t="s">
        <v>13</v>
      </c>
      <c r="G1700" s="41">
        <v>631</v>
      </c>
      <c r="I1700" s="65" t="s">
        <v>2085</v>
      </c>
      <c r="J1700" s="41">
        <v>60</v>
      </c>
      <c r="K1700" s="41">
        <v>96</v>
      </c>
    </row>
    <row r="1701" spans="1:11" x14ac:dyDescent="0.45">
      <c r="A1701" s="41" t="s">
        <v>5753</v>
      </c>
      <c r="B1701" s="45" t="s">
        <v>5754</v>
      </c>
      <c r="C1701" s="45" t="s">
        <v>5755</v>
      </c>
      <c r="D1701" s="45"/>
      <c r="E1701" s="41" t="s">
        <v>2089</v>
      </c>
      <c r="F1701" s="41" t="s">
        <v>7</v>
      </c>
      <c r="G1701" s="41">
        <v>155</v>
      </c>
      <c r="I1701" s="65" t="s">
        <v>2075</v>
      </c>
      <c r="J1701" s="41">
        <v>67</v>
      </c>
      <c r="K1701" s="41">
        <v>107.2</v>
      </c>
    </row>
    <row r="1702" spans="1:11" x14ac:dyDescent="0.45">
      <c r="A1702" s="41" t="s">
        <v>5753</v>
      </c>
      <c r="B1702" s="45" t="s">
        <v>5756</v>
      </c>
      <c r="C1702" s="45" t="s">
        <v>5757</v>
      </c>
      <c r="D1702" s="45"/>
      <c r="E1702" s="41" t="s">
        <v>2089</v>
      </c>
      <c r="F1702" s="41" t="s">
        <v>7</v>
      </c>
      <c r="G1702" s="41">
        <v>482</v>
      </c>
      <c r="I1702" s="65" t="s">
        <v>2075</v>
      </c>
      <c r="J1702" s="41">
        <v>156</v>
      </c>
      <c r="K1702" s="41">
        <v>230.4</v>
      </c>
    </row>
    <row r="1703" spans="1:11" x14ac:dyDescent="0.45">
      <c r="A1703" s="41" t="s">
        <v>5753</v>
      </c>
      <c r="B1703" s="45" t="s">
        <v>5758</v>
      </c>
      <c r="C1703" s="45" t="s">
        <v>5759</v>
      </c>
      <c r="D1703" s="45"/>
      <c r="E1703" s="41" t="s">
        <v>2336</v>
      </c>
      <c r="F1703" s="41" t="s">
        <v>13</v>
      </c>
      <c r="G1703" s="41">
        <v>449</v>
      </c>
      <c r="I1703" s="65" t="s">
        <v>2081</v>
      </c>
      <c r="J1703" s="41">
        <v>149</v>
      </c>
      <c r="K1703" s="41">
        <v>238.4</v>
      </c>
    </row>
    <row r="1704" spans="1:11" x14ac:dyDescent="0.45">
      <c r="A1704" s="41" t="s">
        <v>5753</v>
      </c>
      <c r="B1704" s="45" t="s">
        <v>5760</v>
      </c>
      <c r="C1704" s="45" t="s">
        <v>5761</v>
      </c>
      <c r="D1704" s="45"/>
      <c r="E1704" s="41" t="s">
        <v>2250</v>
      </c>
      <c r="F1704" s="41" t="s">
        <v>13</v>
      </c>
      <c r="G1704" s="41">
        <v>670</v>
      </c>
      <c r="I1704" s="65" t="s">
        <v>2228</v>
      </c>
      <c r="J1704" s="41">
        <v>196</v>
      </c>
      <c r="K1704" s="41">
        <v>305.60000000000002</v>
      </c>
    </row>
    <row r="1705" spans="1:11" x14ac:dyDescent="0.45">
      <c r="A1705" s="41" t="s">
        <v>5762</v>
      </c>
      <c r="B1705" s="45" t="s">
        <v>5763</v>
      </c>
      <c r="C1705" s="45" t="s">
        <v>5764</v>
      </c>
      <c r="D1705" s="45"/>
      <c r="E1705" s="41" t="s">
        <v>2124</v>
      </c>
      <c r="F1705" s="41" t="s">
        <v>9</v>
      </c>
      <c r="G1705" s="41">
        <v>187</v>
      </c>
      <c r="I1705" s="65" t="s">
        <v>2075</v>
      </c>
      <c r="J1705" s="41">
        <v>56</v>
      </c>
      <c r="K1705" s="41">
        <v>83.2</v>
      </c>
    </row>
    <row r="1706" spans="1:11" x14ac:dyDescent="0.45">
      <c r="A1706" s="41" t="s">
        <v>5762</v>
      </c>
      <c r="B1706" s="45" t="s">
        <v>5765</v>
      </c>
      <c r="C1706" s="45" t="s">
        <v>5766</v>
      </c>
      <c r="D1706" s="45"/>
      <c r="E1706" s="41" t="s">
        <v>2124</v>
      </c>
      <c r="F1706" s="41" t="s">
        <v>9</v>
      </c>
      <c r="G1706" s="41">
        <v>371</v>
      </c>
      <c r="I1706" s="65" t="s">
        <v>2075</v>
      </c>
      <c r="J1706" s="41">
        <v>75</v>
      </c>
      <c r="K1706" s="41">
        <v>113.60000000000001</v>
      </c>
    </row>
    <row r="1707" spans="1:11" x14ac:dyDescent="0.45">
      <c r="A1707" s="41" t="s">
        <v>5762</v>
      </c>
      <c r="B1707" s="45" t="s">
        <v>5767</v>
      </c>
      <c r="C1707" s="45" t="s">
        <v>5768</v>
      </c>
      <c r="D1707" s="45"/>
      <c r="E1707" s="41" t="s">
        <v>2227</v>
      </c>
      <c r="F1707" s="41" t="s">
        <v>13</v>
      </c>
      <c r="G1707" s="41">
        <v>512</v>
      </c>
      <c r="I1707" s="65" t="s">
        <v>2228</v>
      </c>
      <c r="J1707" s="41">
        <v>82</v>
      </c>
      <c r="K1707" s="41">
        <v>129.6</v>
      </c>
    </row>
    <row r="1708" spans="1:11" x14ac:dyDescent="0.45">
      <c r="A1708" s="41" t="s">
        <v>5769</v>
      </c>
      <c r="B1708" s="45" t="s">
        <v>5770</v>
      </c>
      <c r="C1708" s="45" t="s">
        <v>5771</v>
      </c>
      <c r="D1708" s="45"/>
      <c r="E1708" s="41" t="s">
        <v>2124</v>
      </c>
      <c r="F1708" s="41" t="s">
        <v>7</v>
      </c>
      <c r="G1708" s="41">
        <v>246</v>
      </c>
      <c r="I1708" s="65" t="s">
        <v>2075</v>
      </c>
      <c r="J1708" s="41">
        <v>97</v>
      </c>
      <c r="K1708" s="41">
        <v>148.80000000000001</v>
      </c>
    </row>
    <row r="1709" spans="1:11" x14ac:dyDescent="0.45">
      <c r="A1709" s="41" t="s">
        <v>5769</v>
      </c>
      <c r="B1709" s="45" t="s">
        <v>5772</v>
      </c>
      <c r="C1709" s="45" t="s">
        <v>5773</v>
      </c>
      <c r="D1709" s="45"/>
      <c r="E1709" s="41" t="s">
        <v>2124</v>
      </c>
      <c r="F1709" s="41" t="s">
        <v>7</v>
      </c>
      <c r="G1709" s="41">
        <v>85</v>
      </c>
      <c r="I1709" s="65" t="s">
        <v>2075</v>
      </c>
      <c r="J1709" s="41">
        <v>42</v>
      </c>
      <c r="K1709" s="41">
        <v>60.800000000000004</v>
      </c>
    </row>
    <row r="1710" spans="1:11" x14ac:dyDescent="0.45">
      <c r="A1710" s="41" t="s">
        <v>5769</v>
      </c>
      <c r="B1710" s="45" t="s">
        <v>5774</v>
      </c>
      <c r="C1710" s="45" t="s">
        <v>5775</v>
      </c>
      <c r="D1710" s="45"/>
      <c r="E1710" s="41" t="s">
        <v>2124</v>
      </c>
      <c r="F1710" s="41" t="s">
        <v>7</v>
      </c>
      <c r="G1710" s="41">
        <v>120</v>
      </c>
      <c r="I1710" s="65" t="s">
        <v>2075</v>
      </c>
      <c r="J1710" s="41">
        <v>33</v>
      </c>
      <c r="K1710" s="41">
        <v>41.6</v>
      </c>
    </row>
    <row r="1711" spans="1:11" x14ac:dyDescent="0.45">
      <c r="A1711" s="41" t="s">
        <v>5769</v>
      </c>
      <c r="B1711" s="45" t="s">
        <v>5776</v>
      </c>
      <c r="C1711" s="45" t="s">
        <v>5777</v>
      </c>
      <c r="D1711" s="45"/>
      <c r="E1711" s="41" t="s">
        <v>2227</v>
      </c>
      <c r="F1711" s="41" t="s">
        <v>9</v>
      </c>
      <c r="G1711" s="41">
        <v>277</v>
      </c>
      <c r="I1711" s="65" t="s">
        <v>2228</v>
      </c>
      <c r="J1711" s="41">
        <v>95</v>
      </c>
      <c r="K1711" s="41">
        <v>148.80000000000001</v>
      </c>
    </row>
    <row r="1712" spans="1:11" x14ac:dyDescent="0.45">
      <c r="A1712" s="41" t="s">
        <v>5778</v>
      </c>
      <c r="B1712" s="45" t="s">
        <v>5779</v>
      </c>
      <c r="C1712" s="45" t="s">
        <v>5780</v>
      </c>
      <c r="D1712" s="45"/>
      <c r="E1712" s="41" t="s">
        <v>2089</v>
      </c>
      <c r="F1712" s="41" t="s">
        <v>7</v>
      </c>
      <c r="G1712" s="41">
        <v>585</v>
      </c>
      <c r="I1712" s="65" t="s">
        <v>2075</v>
      </c>
      <c r="J1712" s="41">
        <v>203</v>
      </c>
      <c r="K1712" s="41">
        <v>297.60000000000002</v>
      </c>
    </row>
    <row r="1713" spans="1:11" x14ac:dyDescent="0.45">
      <c r="A1713" s="41" t="s">
        <v>5778</v>
      </c>
      <c r="B1713" s="45" t="s">
        <v>5781</v>
      </c>
      <c r="C1713" s="45" t="s">
        <v>5782</v>
      </c>
      <c r="D1713" s="45"/>
      <c r="E1713" s="41" t="s">
        <v>2336</v>
      </c>
      <c r="F1713" s="41" t="s">
        <v>13</v>
      </c>
      <c r="G1713" s="41">
        <v>338</v>
      </c>
      <c r="I1713" s="65" t="s">
        <v>2081</v>
      </c>
      <c r="J1713" s="41">
        <v>112</v>
      </c>
      <c r="K1713" s="41">
        <v>179.20000000000002</v>
      </c>
    </row>
    <row r="1714" spans="1:11" x14ac:dyDescent="0.45">
      <c r="A1714" s="41" t="s">
        <v>5778</v>
      </c>
      <c r="B1714" s="45" t="s">
        <v>5783</v>
      </c>
      <c r="C1714" s="45" t="s">
        <v>5784</v>
      </c>
      <c r="D1714" s="45"/>
      <c r="E1714" s="41" t="s">
        <v>2250</v>
      </c>
      <c r="F1714" s="41" t="s">
        <v>13</v>
      </c>
      <c r="G1714" s="41">
        <v>413</v>
      </c>
      <c r="I1714" s="65" t="s">
        <v>2228</v>
      </c>
      <c r="J1714" s="41">
        <v>132</v>
      </c>
      <c r="K1714" s="41">
        <v>208</v>
      </c>
    </row>
    <row r="1715" spans="1:11" x14ac:dyDescent="0.45">
      <c r="A1715" s="41" t="s">
        <v>5785</v>
      </c>
      <c r="B1715" s="45" t="s">
        <v>5786</v>
      </c>
      <c r="C1715" s="45" t="s">
        <v>5787</v>
      </c>
      <c r="D1715" s="45"/>
      <c r="E1715" s="41" t="s">
        <v>2376</v>
      </c>
      <c r="F1715" s="41" t="s">
        <v>9</v>
      </c>
      <c r="G1715" s="41">
        <v>437</v>
      </c>
      <c r="I1715" s="65" t="s">
        <v>2075</v>
      </c>
      <c r="J1715" s="41">
        <v>90</v>
      </c>
      <c r="K1715" s="41">
        <v>131.20000000000002</v>
      </c>
    </row>
    <row r="1716" spans="1:11" x14ac:dyDescent="0.45">
      <c r="A1716" s="41" t="s">
        <v>5785</v>
      </c>
      <c r="B1716" s="45" t="s">
        <v>2956</v>
      </c>
      <c r="C1716" s="45" t="s">
        <v>5788</v>
      </c>
      <c r="D1716" s="45"/>
      <c r="E1716" s="41" t="s">
        <v>2376</v>
      </c>
      <c r="F1716" s="41" t="s">
        <v>13</v>
      </c>
      <c r="G1716" s="41">
        <v>469</v>
      </c>
      <c r="I1716" s="65" t="s">
        <v>2075</v>
      </c>
      <c r="J1716" s="41">
        <v>24</v>
      </c>
      <c r="K1716" s="41">
        <v>36.800000000000004</v>
      </c>
    </row>
    <row r="1717" spans="1:11" x14ac:dyDescent="0.45">
      <c r="A1717" s="41" t="s">
        <v>5785</v>
      </c>
      <c r="B1717" s="45" t="s">
        <v>5789</v>
      </c>
      <c r="C1717" s="45" t="s">
        <v>5790</v>
      </c>
      <c r="D1717" s="45"/>
      <c r="E1717" s="41" t="s">
        <v>2359</v>
      </c>
      <c r="F1717" s="41" t="s">
        <v>13</v>
      </c>
      <c r="G1717" s="41">
        <v>723</v>
      </c>
      <c r="I1717" s="65" t="s">
        <v>2284</v>
      </c>
      <c r="J1717" s="41">
        <v>54</v>
      </c>
      <c r="K1717" s="41">
        <v>83.2</v>
      </c>
    </row>
    <row r="1718" spans="1:11" x14ac:dyDescent="0.45">
      <c r="A1718" s="41" t="s">
        <v>5785</v>
      </c>
      <c r="B1718" s="45" t="s">
        <v>5791</v>
      </c>
      <c r="C1718" s="45" t="s">
        <v>5792</v>
      </c>
      <c r="D1718" s="45"/>
      <c r="E1718" s="41" t="s">
        <v>2144</v>
      </c>
      <c r="F1718" s="41" t="s">
        <v>9</v>
      </c>
      <c r="G1718" s="41">
        <v>238</v>
      </c>
      <c r="I1718" s="65" t="s">
        <v>2081</v>
      </c>
      <c r="J1718" s="41">
        <v>53</v>
      </c>
      <c r="K1718" s="41">
        <v>84.800000000000011</v>
      </c>
    </row>
    <row r="1719" spans="1:11" x14ac:dyDescent="0.45">
      <c r="A1719" s="41" t="s">
        <v>5785</v>
      </c>
      <c r="B1719" s="45" t="s">
        <v>5793</v>
      </c>
      <c r="C1719" s="45" t="s">
        <v>5794</v>
      </c>
      <c r="D1719" s="45"/>
      <c r="E1719" s="41" t="s">
        <v>2144</v>
      </c>
      <c r="F1719" s="41" t="s">
        <v>13</v>
      </c>
      <c r="G1719" s="41">
        <v>291</v>
      </c>
      <c r="I1719" s="65" t="s">
        <v>2081</v>
      </c>
      <c r="J1719" s="41">
        <v>22</v>
      </c>
      <c r="K1719" s="41">
        <v>35.200000000000003</v>
      </c>
    </row>
    <row r="1720" spans="1:11" x14ac:dyDescent="0.45">
      <c r="A1720" s="41" t="s">
        <v>5785</v>
      </c>
      <c r="B1720" s="45" t="s">
        <v>5795</v>
      </c>
      <c r="C1720" s="45" t="s">
        <v>5796</v>
      </c>
      <c r="D1720" s="45"/>
      <c r="E1720" s="41" t="s">
        <v>2084</v>
      </c>
      <c r="F1720" s="41" t="s">
        <v>13</v>
      </c>
      <c r="G1720" s="41">
        <v>901</v>
      </c>
      <c r="I1720" s="65" t="s">
        <v>2085</v>
      </c>
      <c r="J1720" s="41">
        <v>76</v>
      </c>
      <c r="K1720" s="41">
        <v>113.60000000000001</v>
      </c>
    </row>
    <row r="1721" spans="1:11" x14ac:dyDescent="0.45">
      <c r="A1721" s="41" t="s">
        <v>5797</v>
      </c>
      <c r="B1721" s="45" t="s">
        <v>5798</v>
      </c>
      <c r="C1721" s="45" t="s">
        <v>5799</v>
      </c>
      <c r="D1721" s="45"/>
      <c r="E1721" s="41" t="s">
        <v>2124</v>
      </c>
      <c r="F1721" s="41" t="s">
        <v>9</v>
      </c>
      <c r="G1721" s="41">
        <v>124</v>
      </c>
      <c r="I1721" s="65" t="s">
        <v>2075</v>
      </c>
      <c r="J1721" s="41">
        <v>39</v>
      </c>
      <c r="K1721" s="41">
        <v>60.800000000000004</v>
      </c>
    </row>
    <row r="1722" spans="1:11" x14ac:dyDescent="0.45">
      <c r="A1722" s="41" t="s">
        <v>5800</v>
      </c>
      <c r="B1722" s="45" t="s">
        <v>5801</v>
      </c>
      <c r="C1722" s="45" t="s">
        <v>5802</v>
      </c>
      <c r="D1722" s="45"/>
      <c r="E1722" s="41" t="s">
        <v>2084</v>
      </c>
      <c r="F1722" s="41" t="s">
        <v>9</v>
      </c>
      <c r="G1722" s="41">
        <v>1352</v>
      </c>
      <c r="I1722" s="65" t="s">
        <v>2085</v>
      </c>
      <c r="J1722" s="41">
        <v>133</v>
      </c>
      <c r="K1722" s="41">
        <v>206.4</v>
      </c>
    </row>
    <row r="1723" spans="1:11" x14ac:dyDescent="0.45">
      <c r="A1723" s="41" t="s">
        <v>5803</v>
      </c>
      <c r="B1723" s="45" t="s">
        <v>5804</v>
      </c>
      <c r="C1723" s="45" t="s">
        <v>5805</v>
      </c>
      <c r="D1723" s="45"/>
      <c r="E1723" s="41" t="s">
        <v>6207</v>
      </c>
      <c r="F1723" s="41" t="s">
        <v>13</v>
      </c>
      <c r="G1723" s="41">
        <v>63</v>
      </c>
      <c r="I1723" s="65" t="s">
        <v>2075</v>
      </c>
      <c r="J1723" s="41">
        <v>26</v>
      </c>
      <c r="K1723" s="41">
        <v>9.6000000000000014</v>
      </c>
    </row>
    <row r="1724" spans="1:11" x14ac:dyDescent="0.45">
      <c r="A1724" s="41" t="s">
        <v>5803</v>
      </c>
      <c r="B1724" s="45" t="s">
        <v>5806</v>
      </c>
      <c r="C1724" s="45" t="s">
        <v>5807</v>
      </c>
      <c r="D1724" s="45"/>
      <c r="E1724" s="41" t="s">
        <v>6153</v>
      </c>
      <c r="F1724" s="41" t="s">
        <v>7</v>
      </c>
      <c r="G1724" s="41">
        <v>400</v>
      </c>
      <c r="I1724" s="65" t="s">
        <v>2075</v>
      </c>
      <c r="J1724" s="41">
        <v>106</v>
      </c>
      <c r="K1724" s="41">
        <v>169.60000000000002</v>
      </c>
    </row>
    <row r="1725" spans="1:11" x14ac:dyDescent="0.45">
      <c r="A1725" s="41" t="s">
        <v>5803</v>
      </c>
      <c r="B1725" s="45" t="s">
        <v>5808</v>
      </c>
      <c r="C1725" s="45" t="s">
        <v>5809</v>
      </c>
      <c r="D1725" s="45"/>
      <c r="E1725" s="41" t="s">
        <v>6153</v>
      </c>
      <c r="F1725" s="41" t="s">
        <v>7</v>
      </c>
      <c r="G1725" s="41">
        <v>167</v>
      </c>
      <c r="I1725" s="65" t="s">
        <v>2075</v>
      </c>
      <c r="J1725" s="41">
        <v>50</v>
      </c>
      <c r="K1725" s="41">
        <v>80</v>
      </c>
    </row>
    <row r="1726" spans="1:11" x14ac:dyDescent="0.45">
      <c r="A1726" s="41" t="s">
        <v>5803</v>
      </c>
      <c r="B1726" s="45" t="s">
        <v>5810</v>
      </c>
      <c r="C1726" s="45" t="s">
        <v>5811</v>
      </c>
      <c r="D1726" s="45"/>
      <c r="E1726" s="41" t="s">
        <v>2080</v>
      </c>
      <c r="F1726" s="41" t="s">
        <v>13</v>
      </c>
      <c r="G1726" s="41">
        <v>490</v>
      </c>
      <c r="I1726" s="65" t="s">
        <v>2081</v>
      </c>
      <c r="J1726" s="41">
        <v>130</v>
      </c>
      <c r="K1726" s="41">
        <v>208</v>
      </c>
    </row>
    <row r="1727" spans="1:11" x14ac:dyDescent="0.45">
      <c r="A1727" s="41" t="s">
        <v>5803</v>
      </c>
      <c r="B1727" s="45" t="s">
        <v>5812</v>
      </c>
      <c r="C1727" s="45" t="s">
        <v>5813</v>
      </c>
      <c r="D1727" s="45"/>
      <c r="E1727" s="41" t="s">
        <v>6153</v>
      </c>
      <c r="F1727" s="41" t="s">
        <v>7</v>
      </c>
      <c r="G1727" s="41">
        <v>501</v>
      </c>
      <c r="I1727" s="65" t="s">
        <v>2075</v>
      </c>
      <c r="J1727" s="41">
        <v>114</v>
      </c>
      <c r="K1727" s="41">
        <v>182.4</v>
      </c>
    </row>
    <row r="1728" spans="1:11" x14ac:dyDescent="0.45">
      <c r="A1728" s="41" t="s">
        <v>5803</v>
      </c>
      <c r="B1728" s="45" t="s">
        <v>5814</v>
      </c>
      <c r="C1728" s="45" t="s">
        <v>5815</v>
      </c>
      <c r="D1728" s="45"/>
      <c r="E1728" s="41" t="s">
        <v>2080</v>
      </c>
      <c r="F1728" s="41" t="s">
        <v>13</v>
      </c>
      <c r="G1728" s="41">
        <v>493</v>
      </c>
      <c r="I1728" s="65" t="s">
        <v>2081</v>
      </c>
      <c r="J1728" s="41">
        <v>105</v>
      </c>
      <c r="K1728" s="41">
        <v>168</v>
      </c>
    </row>
    <row r="1729" spans="1:11" x14ac:dyDescent="0.45">
      <c r="A1729" s="41" t="s">
        <v>5803</v>
      </c>
      <c r="B1729" s="45" t="s">
        <v>5816</v>
      </c>
      <c r="C1729" s="45" t="s">
        <v>5817</v>
      </c>
      <c r="D1729" s="45"/>
      <c r="E1729" s="41" t="s">
        <v>2084</v>
      </c>
      <c r="F1729" s="41" t="s">
        <v>13</v>
      </c>
      <c r="G1729" s="41">
        <v>786</v>
      </c>
      <c r="I1729" s="65" t="s">
        <v>2085</v>
      </c>
      <c r="J1729" s="41">
        <v>124</v>
      </c>
      <c r="K1729" s="41">
        <v>193.60000000000002</v>
      </c>
    </row>
    <row r="1730" spans="1:11" x14ac:dyDescent="0.45">
      <c r="A1730" s="41" t="s">
        <v>5818</v>
      </c>
      <c r="B1730" s="45" t="s">
        <v>5819</v>
      </c>
      <c r="C1730" s="45" t="s">
        <v>5820</v>
      </c>
      <c r="D1730" s="45"/>
      <c r="E1730" s="41" t="s">
        <v>2107</v>
      </c>
      <c r="F1730" s="41" t="s">
        <v>9</v>
      </c>
      <c r="G1730" s="41">
        <v>414</v>
      </c>
      <c r="I1730" s="65" t="s">
        <v>2081</v>
      </c>
      <c r="J1730" s="41">
        <v>75</v>
      </c>
      <c r="K1730" s="41">
        <v>120</v>
      </c>
    </row>
    <row r="1731" spans="1:11" x14ac:dyDescent="0.45">
      <c r="A1731" s="41" t="s">
        <v>5818</v>
      </c>
      <c r="B1731" s="45" t="s">
        <v>5821</v>
      </c>
      <c r="C1731" s="45" t="s">
        <v>5822</v>
      </c>
      <c r="D1731" s="45"/>
      <c r="E1731" s="41" t="s">
        <v>2084</v>
      </c>
      <c r="F1731" s="41" t="s">
        <v>13</v>
      </c>
      <c r="G1731" s="41">
        <v>716</v>
      </c>
      <c r="I1731" s="65" t="s">
        <v>2085</v>
      </c>
      <c r="J1731" s="41">
        <v>104</v>
      </c>
      <c r="K1731" s="41">
        <v>158.4</v>
      </c>
    </row>
    <row r="1732" spans="1:11" x14ac:dyDescent="0.45">
      <c r="A1732" s="41" t="s">
        <v>5823</v>
      </c>
      <c r="B1732" s="45" t="s">
        <v>5824</v>
      </c>
      <c r="C1732" s="45" t="s">
        <v>5825</v>
      </c>
      <c r="D1732" s="45"/>
      <c r="E1732" s="41" t="s">
        <v>2124</v>
      </c>
      <c r="F1732" s="41" t="s">
        <v>13</v>
      </c>
      <c r="G1732" s="41">
        <v>464</v>
      </c>
      <c r="I1732" s="65" t="s">
        <v>2075</v>
      </c>
      <c r="J1732" s="41">
        <v>58</v>
      </c>
      <c r="K1732" s="41">
        <v>88</v>
      </c>
    </row>
    <row r="1733" spans="1:11" x14ac:dyDescent="0.45">
      <c r="A1733" s="41" t="s">
        <v>5823</v>
      </c>
      <c r="B1733" s="45" t="s">
        <v>5826</v>
      </c>
      <c r="C1733" s="45" t="s">
        <v>5827</v>
      </c>
      <c r="D1733" s="45"/>
      <c r="E1733" s="41" t="s">
        <v>2592</v>
      </c>
      <c r="F1733" s="41" t="s">
        <v>9</v>
      </c>
      <c r="G1733" s="41">
        <v>233</v>
      </c>
      <c r="I1733" s="65" t="s">
        <v>2075</v>
      </c>
      <c r="J1733" s="41">
        <v>33</v>
      </c>
      <c r="K1733" s="41">
        <v>52.800000000000004</v>
      </c>
    </row>
    <row r="1734" spans="1:11" x14ac:dyDescent="0.45">
      <c r="A1734" s="41" t="s">
        <v>5823</v>
      </c>
      <c r="B1734" s="45" t="s">
        <v>5828</v>
      </c>
      <c r="C1734" s="45" t="s">
        <v>5829</v>
      </c>
      <c r="D1734" s="45"/>
      <c r="E1734" s="41" t="s">
        <v>2124</v>
      </c>
      <c r="F1734" s="41" t="s">
        <v>13</v>
      </c>
      <c r="G1734" s="41">
        <v>297</v>
      </c>
      <c r="I1734" s="65" t="s">
        <v>2075</v>
      </c>
      <c r="J1734" s="41">
        <v>27</v>
      </c>
      <c r="K1734" s="41">
        <v>41.6</v>
      </c>
    </row>
    <row r="1735" spans="1:11" x14ac:dyDescent="0.45">
      <c r="A1735" s="41" t="s">
        <v>5823</v>
      </c>
      <c r="B1735" s="45" t="s">
        <v>5830</v>
      </c>
      <c r="C1735" s="45" t="s">
        <v>5831</v>
      </c>
      <c r="D1735" s="45"/>
      <c r="E1735" s="41" t="s">
        <v>2215</v>
      </c>
      <c r="F1735" s="41" t="s">
        <v>9</v>
      </c>
      <c r="G1735" s="41">
        <v>206</v>
      </c>
      <c r="I1735" s="65" t="s">
        <v>2071</v>
      </c>
      <c r="J1735" s="41">
        <v>38</v>
      </c>
      <c r="K1735" s="41">
        <v>46.400000000000006</v>
      </c>
    </row>
    <row r="1736" spans="1:11" x14ac:dyDescent="0.45">
      <c r="A1736" s="41" t="s">
        <v>5823</v>
      </c>
      <c r="B1736" s="45" t="s">
        <v>5832</v>
      </c>
      <c r="C1736" s="45" t="s">
        <v>5833</v>
      </c>
      <c r="D1736" s="45"/>
      <c r="E1736" s="41" t="s">
        <v>2107</v>
      </c>
      <c r="F1736" s="41" t="s">
        <v>13</v>
      </c>
      <c r="G1736" s="41">
        <v>345</v>
      </c>
      <c r="I1736" s="65" t="s">
        <v>2081</v>
      </c>
      <c r="J1736" s="41">
        <v>56</v>
      </c>
      <c r="K1736" s="41">
        <v>89.600000000000009</v>
      </c>
    </row>
    <row r="1737" spans="1:11" x14ac:dyDescent="0.45">
      <c r="A1737" s="41" t="s">
        <v>5823</v>
      </c>
      <c r="B1737" s="45" t="s">
        <v>5834</v>
      </c>
      <c r="C1737" s="45" t="s">
        <v>5835</v>
      </c>
      <c r="D1737" s="45"/>
      <c r="E1737" s="41" t="s">
        <v>2084</v>
      </c>
      <c r="F1737" s="41" t="s">
        <v>13</v>
      </c>
      <c r="G1737" s="41">
        <v>669</v>
      </c>
      <c r="I1737" s="65" t="s">
        <v>2085</v>
      </c>
      <c r="J1737" s="41">
        <v>77</v>
      </c>
      <c r="K1737" s="41">
        <v>123.2</v>
      </c>
    </row>
    <row r="1738" spans="1:11" x14ac:dyDescent="0.45">
      <c r="A1738" s="41" t="s">
        <v>5836</v>
      </c>
      <c r="B1738" s="45" t="s">
        <v>5837</v>
      </c>
      <c r="C1738" s="45" t="s">
        <v>5838</v>
      </c>
      <c r="D1738" s="45"/>
      <c r="E1738" s="41" t="s">
        <v>2124</v>
      </c>
      <c r="F1738" s="41" t="s">
        <v>9</v>
      </c>
      <c r="G1738" s="41">
        <v>184</v>
      </c>
      <c r="I1738" s="65" t="s">
        <v>2075</v>
      </c>
      <c r="J1738" s="41">
        <v>57</v>
      </c>
      <c r="K1738" s="41">
        <v>86.4</v>
      </c>
    </row>
    <row r="1739" spans="1:11" x14ac:dyDescent="0.45">
      <c r="A1739" s="41" t="s">
        <v>5836</v>
      </c>
      <c r="B1739" s="45" t="s">
        <v>5839</v>
      </c>
      <c r="C1739" s="45" t="s">
        <v>5840</v>
      </c>
      <c r="D1739" s="45"/>
      <c r="E1739" s="41" t="s">
        <v>2124</v>
      </c>
      <c r="F1739" s="41" t="s">
        <v>9</v>
      </c>
      <c r="G1739" s="41">
        <v>168</v>
      </c>
      <c r="I1739" s="65" t="s">
        <v>2075</v>
      </c>
      <c r="J1739" s="41">
        <v>69</v>
      </c>
      <c r="K1739" s="41">
        <v>105.60000000000001</v>
      </c>
    </row>
    <row r="1740" spans="1:11" x14ac:dyDescent="0.45">
      <c r="A1740" s="41" t="s">
        <v>5836</v>
      </c>
      <c r="B1740" s="45" t="s">
        <v>5841</v>
      </c>
      <c r="C1740" s="45" t="s">
        <v>5842</v>
      </c>
      <c r="D1740" s="45"/>
      <c r="E1740" s="41" t="s">
        <v>2227</v>
      </c>
      <c r="F1740" s="41" t="s">
        <v>13</v>
      </c>
      <c r="G1740" s="41">
        <v>279</v>
      </c>
      <c r="I1740" s="65" t="s">
        <v>2228</v>
      </c>
      <c r="J1740" s="41">
        <v>71</v>
      </c>
      <c r="K1740" s="41">
        <v>113.60000000000001</v>
      </c>
    </row>
    <row r="1741" spans="1:11" x14ac:dyDescent="0.45">
      <c r="A1741" s="41" t="s">
        <v>5843</v>
      </c>
      <c r="B1741" s="45" t="s">
        <v>5844</v>
      </c>
      <c r="C1741" s="45" t="s">
        <v>5845</v>
      </c>
      <c r="D1741" s="45"/>
      <c r="E1741" s="41" t="s">
        <v>2376</v>
      </c>
      <c r="F1741" s="41" t="s">
        <v>7</v>
      </c>
      <c r="G1741" s="41">
        <v>201</v>
      </c>
      <c r="I1741" s="65" t="s">
        <v>2075</v>
      </c>
      <c r="J1741" s="41">
        <v>104</v>
      </c>
      <c r="K1741" s="41">
        <v>144</v>
      </c>
    </row>
    <row r="1742" spans="1:11" x14ac:dyDescent="0.45">
      <c r="A1742" s="41" t="s">
        <v>5843</v>
      </c>
      <c r="B1742" s="45" t="s">
        <v>5846</v>
      </c>
      <c r="C1742" s="45" t="s">
        <v>5847</v>
      </c>
      <c r="D1742" s="45"/>
      <c r="E1742" s="41" t="s">
        <v>6155</v>
      </c>
      <c r="F1742" s="41" t="s">
        <v>13</v>
      </c>
      <c r="G1742" s="41">
        <v>242</v>
      </c>
      <c r="I1742" s="65" t="s">
        <v>2075</v>
      </c>
      <c r="J1742" s="41">
        <v>48</v>
      </c>
      <c r="K1742" s="41">
        <v>76.800000000000011</v>
      </c>
    </row>
    <row r="1743" spans="1:11" x14ac:dyDescent="0.45">
      <c r="A1743" s="41" t="s">
        <v>5843</v>
      </c>
      <c r="B1743" s="45" t="s">
        <v>5848</v>
      </c>
      <c r="C1743" s="45" t="s">
        <v>5849</v>
      </c>
      <c r="D1743" s="45"/>
      <c r="E1743" s="41" t="s">
        <v>6171</v>
      </c>
      <c r="F1743" s="41" t="s">
        <v>13</v>
      </c>
      <c r="G1743" s="41">
        <v>49</v>
      </c>
      <c r="I1743" s="65" t="s">
        <v>2071</v>
      </c>
      <c r="J1743" s="41">
        <v>14</v>
      </c>
      <c r="K1743" s="41">
        <v>22.400000000000002</v>
      </c>
    </row>
    <row r="1744" spans="1:11" x14ac:dyDescent="0.45">
      <c r="A1744" s="41" t="s">
        <v>5843</v>
      </c>
      <c r="B1744" s="45" t="s">
        <v>5850</v>
      </c>
      <c r="C1744" s="45" t="s">
        <v>5851</v>
      </c>
      <c r="D1744" s="45"/>
      <c r="E1744" s="41" t="s">
        <v>2915</v>
      </c>
      <c r="F1744" s="41" t="s">
        <v>13</v>
      </c>
      <c r="G1744" s="41">
        <v>130</v>
      </c>
      <c r="I1744" s="65" t="s">
        <v>2075</v>
      </c>
      <c r="J1744" s="41">
        <v>39</v>
      </c>
      <c r="K1744" s="41">
        <v>62.400000000000006</v>
      </c>
    </row>
    <row r="1745" spans="1:11" x14ac:dyDescent="0.45">
      <c r="A1745" s="41" t="s">
        <v>5843</v>
      </c>
      <c r="B1745" s="45" t="s">
        <v>5852</v>
      </c>
      <c r="C1745" s="45" t="s">
        <v>5853</v>
      </c>
      <c r="D1745" s="45"/>
      <c r="E1745" s="41" t="s">
        <v>2376</v>
      </c>
      <c r="F1745" s="41" t="s">
        <v>7</v>
      </c>
      <c r="G1745" s="41">
        <v>349</v>
      </c>
      <c r="I1745" s="65" t="s">
        <v>2075</v>
      </c>
      <c r="J1745" s="41">
        <v>138</v>
      </c>
      <c r="K1745" s="41">
        <v>200</v>
      </c>
    </row>
    <row r="1746" spans="1:11" x14ac:dyDescent="0.45">
      <c r="A1746" s="41" t="s">
        <v>5843</v>
      </c>
      <c r="B1746" s="45" t="s">
        <v>5854</v>
      </c>
      <c r="C1746" s="45" t="s">
        <v>5855</v>
      </c>
      <c r="D1746" s="45"/>
      <c r="E1746" s="41" t="s">
        <v>2144</v>
      </c>
      <c r="F1746" s="41" t="s">
        <v>13</v>
      </c>
      <c r="G1746" s="41">
        <v>509</v>
      </c>
      <c r="I1746" s="65" t="s">
        <v>2081</v>
      </c>
      <c r="J1746" s="41">
        <v>156</v>
      </c>
      <c r="K1746" s="41">
        <v>249.60000000000002</v>
      </c>
    </row>
    <row r="1747" spans="1:11" x14ac:dyDescent="0.45">
      <c r="A1747" s="41" t="s">
        <v>5843</v>
      </c>
      <c r="B1747" s="45" t="s">
        <v>5856</v>
      </c>
      <c r="C1747" s="45" t="s">
        <v>5857</v>
      </c>
      <c r="D1747" s="45"/>
      <c r="E1747" s="41" t="s">
        <v>2084</v>
      </c>
      <c r="F1747" s="41" t="s">
        <v>13</v>
      </c>
      <c r="G1747" s="41">
        <v>612</v>
      </c>
      <c r="I1747" s="65" t="s">
        <v>2085</v>
      </c>
      <c r="J1747" s="41">
        <v>158</v>
      </c>
      <c r="K1747" s="41">
        <v>246.4</v>
      </c>
    </row>
    <row r="1748" spans="1:11" x14ac:dyDescent="0.45">
      <c r="A1748" s="41" t="s">
        <v>5858</v>
      </c>
      <c r="B1748" s="45" t="s">
        <v>5859</v>
      </c>
      <c r="C1748" s="45" t="s">
        <v>5860</v>
      </c>
      <c r="D1748" s="45"/>
      <c r="E1748" s="41" t="s">
        <v>2227</v>
      </c>
      <c r="F1748" s="41" t="s">
        <v>7</v>
      </c>
      <c r="G1748" s="41">
        <v>609</v>
      </c>
      <c r="I1748" s="65" t="s">
        <v>2228</v>
      </c>
      <c r="J1748" s="41">
        <v>297</v>
      </c>
      <c r="K1748" s="41">
        <v>475.20000000000005</v>
      </c>
    </row>
    <row r="1749" spans="1:11" x14ac:dyDescent="0.45">
      <c r="A1749" s="41" t="s">
        <v>5861</v>
      </c>
      <c r="B1749" s="45" t="s">
        <v>5862</v>
      </c>
      <c r="C1749" s="45" t="s">
        <v>5863</v>
      </c>
      <c r="D1749" s="45"/>
      <c r="E1749" s="41" t="s">
        <v>2107</v>
      </c>
      <c r="F1749" s="41" t="s">
        <v>9</v>
      </c>
      <c r="G1749" s="41">
        <v>522</v>
      </c>
      <c r="I1749" s="65" t="s">
        <v>2081</v>
      </c>
      <c r="J1749" s="41">
        <v>102</v>
      </c>
      <c r="K1749" s="41">
        <v>163.20000000000002</v>
      </c>
    </row>
    <row r="1750" spans="1:11" x14ac:dyDescent="0.45">
      <c r="A1750" s="41" t="s">
        <v>5861</v>
      </c>
      <c r="B1750" s="45" t="s">
        <v>5864</v>
      </c>
      <c r="C1750" s="45" t="s">
        <v>5865</v>
      </c>
      <c r="D1750" s="45"/>
      <c r="E1750" s="41" t="s">
        <v>6156</v>
      </c>
      <c r="F1750" s="41" t="s">
        <v>9</v>
      </c>
      <c r="G1750" s="41">
        <v>1198</v>
      </c>
      <c r="I1750" s="65" t="s">
        <v>2085</v>
      </c>
      <c r="J1750" s="41">
        <v>219</v>
      </c>
      <c r="K1750" s="41">
        <v>291.2</v>
      </c>
    </row>
    <row r="1751" spans="1:11" x14ac:dyDescent="0.45">
      <c r="A1751" s="41" t="s">
        <v>5866</v>
      </c>
      <c r="B1751" s="45" t="s">
        <v>5867</v>
      </c>
      <c r="C1751" s="45" t="s">
        <v>5868</v>
      </c>
      <c r="D1751" s="45"/>
      <c r="E1751" s="41" t="s">
        <v>2084</v>
      </c>
      <c r="F1751" s="41" t="s">
        <v>9</v>
      </c>
      <c r="G1751" s="41">
        <v>998</v>
      </c>
      <c r="I1751" s="65" t="s">
        <v>2085</v>
      </c>
      <c r="J1751" s="41">
        <v>175</v>
      </c>
      <c r="K1751" s="41">
        <v>272</v>
      </c>
    </row>
    <row r="1752" spans="1:11" x14ac:dyDescent="0.45">
      <c r="A1752" s="41" t="s">
        <v>5869</v>
      </c>
      <c r="B1752" s="45" t="s">
        <v>5870</v>
      </c>
      <c r="C1752" s="45" t="s">
        <v>5871</v>
      </c>
      <c r="D1752" s="45"/>
      <c r="E1752" s="41" t="s">
        <v>2089</v>
      </c>
      <c r="F1752" s="41" t="s">
        <v>13</v>
      </c>
      <c r="G1752" s="41">
        <v>82</v>
      </c>
      <c r="I1752" s="65" t="s">
        <v>2075</v>
      </c>
      <c r="J1752" s="41">
        <v>24</v>
      </c>
      <c r="K1752" s="41">
        <v>33.6</v>
      </c>
    </row>
    <row r="1753" spans="1:11" x14ac:dyDescent="0.45">
      <c r="A1753" s="41" t="s">
        <v>5869</v>
      </c>
      <c r="B1753" s="45" t="s">
        <v>5872</v>
      </c>
      <c r="C1753" s="45" t="s">
        <v>5873</v>
      </c>
      <c r="D1753" s="45"/>
      <c r="E1753" s="41" t="s">
        <v>2598</v>
      </c>
      <c r="F1753" s="41" t="s">
        <v>13</v>
      </c>
      <c r="G1753" s="41">
        <v>16</v>
      </c>
      <c r="I1753" s="65" t="s">
        <v>2071</v>
      </c>
      <c r="J1753" s="41">
        <v>1</v>
      </c>
      <c r="K1753" s="41">
        <v>1.6</v>
      </c>
    </row>
    <row r="1754" spans="1:11" x14ac:dyDescent="0.45">
      <c r="A1754" s="41" t="s">
        <v>5869</v>
      </c>
      <c r="B1754" s="45" t="s">
        <v>5874</v>
      </c>
      <c r="C1754" s="45" t="s">
        <v>5875</v>
      </c>
      <c r="D1754" s="45"/>
      <c r="E1754" s="41" t="s">
        <v>2376</v>
      </c>
      <c r="F1754" s="41" t="s">
        <v>9</v>
      </c>
      <c r="G1754" s="41">
        <v>235</v>
      </c>
      <c r="I1754" s="65" t="s">
        <v>2075</v>
      </c>
      <c r="J1754" s="41">
        <v>95</v>
      </c>
      <c r="K1754" s="41">
        <v>124.80000000000001</v>
      </c>
    </row>
    <row r="1755" spans="1:11" x14ac:dyDescent="0.45">
      <c r="A1755" s="41" t="s">
        <v>5869</v>
      </c>
      <c r="B1755" s="45" t="s">
        <v>5876</v>
      </c>
      <c r="C1755" s="45" t="s">
        <v>5877</v>
      </c>
      <c r="D1755" s="45"/>
      <c r="E1755" s="41" t="s">
        <v>2387</v>
      </c>
      <c r="F1755" s="41" t="s">
        <v>13</v>
      </c>
      <c r="G1755" s="41">
        <v>321</v>
      </c>
      <c r="I1755" s="65" t="s">
        <v>2228</v>
      </c>
      <c r="J1755" s="41">
        <v>120</v>
      </c>
      <c r="K1755" s="41">
        <v>192</v>
      </c>
    </row>
    <row r="1756" spans="1:11" x14ac:dyDescent="0.45">
      <c r="A1756" s="41" t="s">
        <v>5878</v>
      </c>
      <c r="B1756" s="45" t="s">
        <v>5879</v>
      </c>
      <c r="C1756" s="45" t="s">
        <v>5880</v>
      </c>
      <c r="D1756" s="45"/>
      <c r="E1756" s="41" t="s">
        <v>2215</v>
      </c>
      <c r="F1756" s="41" t="s">
        <v>7</v>
      </c>
      <c r="G1756" s="41">
        <v>302</v>
      </c>
      <c r="I1756" s="65" t="s">
        <v>2071</v>
      </c>
      <c r="J1756" s="41">
        <v>88</v>
      </c>
      <c r="K1756" s="41">
        <v>129.6</v>
      </c>
    </row>
    <row r="1757" spans="1:11" x14ac:dyDescent="0.45">
      <c r="A1757" s="41" t="s">
        <v>5878</v>
      </c>
      <c r="B1757" s="45" t="s">
        <v>5881</v>
      </c>
      <c r="C1757" s="45" t="s">
        <v>5882</v>
      </c>
      <c r="D1757" s="45"/>
      <c r="E1757" s="41" t="s">
        <v>2592</v>
      </c>
      <c r="F1757" s="41" t="s">
        <v>13</v>
      </c>
      <c r="G1757" s="41">
        <v>422</v>
      </c>
      <c r="I1757" s="65" t="s">
        <v>2075</v>
      </c>
      <c r="J1757" s="41">
        <v>145</v>
      </c>
      <c r="K1757" s="41">
        <v>232</v>
      </c>
    </row>
    <row r="1758" spans="1:11" x14ac:dyDescent="0.45">
      <c r="A1758" s="41" t="s">
        <v>5878</v>
      </c>
      <c r="B1758" s="45" t="s">
        <v>5883</v>
      </c>
      <c r="C1758" s="45" t="s">
        <v>5884</v>
      </c>
      <c r="D1758" s="45"/>
      <c r="E1758" s="41" t="s">
        <v>2227</v>
      </c>
      <c r="F1758" s="41" t="s">
        <v>13</v>
      </c>
      <c r="G1758" s="41">
        <v>669</v>
      </c>
      <c r="I1758" s="65" t="s">
        <v>2228</v>
      </c>
      <c r="J1758" s="41">
        <v>158</v>
      </c>
      <c r="K1758" s="41">
        <v>252.8</v>
      </c>
    </row>
    <row r="1759" spans="1:11" x14ac:dyDescent="0.45">
      <c r="A1759" s="41" t="s">
        <v>5885</v>
      </c>
      <c r="B1759" s="45" t="s">
        <v>5886</v>
      </c>
      <c r="C1759" s="45" t="s">
        <v>5887</v>
      </c>
      <c r="D1759" s="45"/>
      <c r="E1759" s="41" t="s">
        <v>2124</v>
      </c>
      <c r="F1759" s="41" t="s">
        <v>7</v>
      </c>
      <c r="G1759" s="41">
        <v>192</v>
      </c>
      <c r="I1759" s="65" t="s">
        <v>2075</v>
      </c>
      <c r="J1759" s="41">
        <v>68</v>
      </c>
      <c r="K1759" s="41">
        <v>80</v>
      </c>
    </row>
    <row r="1760" spans="1:11" x14ac:dyDescent="0.45">
      <c r="A1760" s="41" t="s">
        <v>5885</v>
      </c>
      <c r="B1760" s="45" t="s">
        <v>5888</v>
      </c>
      <c r="C1760" s="45" t="s">
        <v>5889</v>
      </c>
      <c r="D1760" s="45"/>
      <c r="E1760" s="41" t="s">
        <v>6153</v>
      </c>
      <c r="F1760" s="41" t="s">
        <v>7</v>
      </c>
      <c r="G1760" s="41">
        <v>432</v>
      </c>
      <c r="I1760" s="65" t="s">
        <v>2075</v>
      </c>
      <c r="J1760" s="41">
        <v>204</v>
      </c>
      <c r="K1760" s="41">
        <v>326.40000000000003</v>
      </c>
    </row>
    <row r="1761" spans="1:11" x14ac:dyDescent="0.45">
      <c r="A1761" s="41" t="s">
        <v>5885</v>
      </c>
      <c r="B1761" s="45" t="s">
        <v>5890</v>
      </c>
      <c r="C1761" s="45" t="s">
        <v>5891</v>
      </c>
      <c r="D1761" s="45"/>
      <c r="E1761" s="41" t="s">
        <v>2080</v>
      </c>
      <c r="F1761" s="41" t="s">
        <v>7</v>
      </c>
      <c r="G1761" s="41">
        <v>406</v>
      </c>
      <c r="I1761" s="65" t="s">
        <v>2081</v>
      </c>
      <c r="J1761" s="41">
        <v>178</v>
      </c>
      <c r="K1761" s="41">
        <v>284.8</v>
      </c>
    </row>
    <row r="1762" spans="1:11" x14ac:dyDescent="0.45">
      <c r="A1762" s="41" t="s">
        <v>5885</v>
      </c>
      <c r="B1762" s="45" t="s">
        <v>5892</v>
      </c>
      <c r="C1762" s="45" t="s">
        <v>5893</v>
      </c>
      <c r="D1762" s="45"/>
      <c r="E1762" s="41" t="s">
        <v>2084</v>
      </c>
      <c r="F1762" s="41" t="s">
        <v>13</v>
      </c>
      <c r="G1762" s="41">
        <v>293</v>
      </c>
      <c r="I1762" s="65" t="s">
        <v>2085</v>
      </c>
      <c r="J1762" s="41">
        <v>130</v>
      </c>
      <c r="K1762" s="41">
        <v>203.20000000000002</v>
      </c>
    </row>
    <row r="1763" spans="1:11" x14ac:dyDescent="0.45">
      <c r="A1763" s="41" t="s">
        <v>5894</v>
      </c>
      <c r="B1763" s="45" t="s">
        <v>5895</v>
      </c>
      <c r="C1763" s="45" t="s">
        <v>5896</v>
      </c>
      <c r="D1763" s="45"/>
      <c r="E1763" s="41" t="s">
        <v>2107</v>
      </c>
      <c r="F1763" s="41" t="s">
        <v>9</v>
      </c>
      <c r="G1763" s="41">
        <v>582</v>
      </c>
      <c r="I1763" s="65" t="s">
        <v>2081</v>
      </c>
      <c r="J1763" s="41">
        <v>133</v>
      </c>
      <c r="K1763" s="41">
        <v>212.8</v>
      </c>
    </row>
    <row r="1764" spans="1:11" x14ac:dyDescent="0.45">
      <c r="A1764" s="41" t="s">
        <v>5894</v>
      </c>
      <c r="B1764" s="45" t="s">
        <v>5897</v>
      </c>
      <c r="C1764" s="45" t="s">
        <v>5898</v>
      </c>
      <c r="D1764" s="45"/>
      <c r="E1764" s="41" t="s">
        <v>2084</v>
      </c>
      <c r="F1764" s="41" t="s">
        <v>9</v>
      </c>
      <c r="G1764" s="41">
        <v>685</v>
      </c>
      <c r="I1764" s="65" t="s">
        <v>2085</v>
      </c>
      <c r="J1764" s="41">
        <v>133</v>
      </c>
      <c r="K1764" s="41">
        <v>211.20000000000002</v>
      </c>
    </row>
    <row r="1765" spans="1:11" x14ac:dyDescent="0.45">
      <c r="A1765" s="41" t="s">
        <v>5894</v>
      </c>
      <c r="B1765" s="45" t="s">
        <v>5899</v>
      </c>
      <c r="C1765" s="45" t="s">
        <v>5900</v>
      </c>
      <c r="D1765" s="45"/>
      <c r="E1765" s="41" t="s">
        <v>2084</v>
      </c>
      <c r="F1765" s="41" t="s">
        <v>9</v>
      </c>
      <c r="G1765" s="41">
        <v>496</v>
      </c>
      <c r="I1765" s="65" t="s">
        <v>2085</v>
      </c>
      <c r="J1765" s="41">
        <v>144</v>
      </c>
      <c r="K1765" s="41">
        <v>230.4</v>
      </c>
    </row>
    <row r="1766" spans="1:11" x14ac:dyDescent="0.45">
      <c r="A1766" s="41" t="s">
        <v>5901</v>
      </c>
      <c r="B1766" s="45" t="s">
        <v>5902</v>
      </c>
      <c r="C1766" s="45" t="s">
        <v>5903</v>
      </c>
      <c r="D1766" s="45"/>
      <c r="E1766" s="41" t="s">
        <v>2124</v>
      </c>
      <c r="F1766" s="41" t="s">
        <v>7</v>
      </c>
      <c r="G1766" s="41">
        <v>430</v>
      </c>
      <c r="I1766" s="65" t="s">
        <v>2075</v>
      </c>
      <c r="J1766" s="41">
        <v>193</v>
      </c>
      <c r="K1766" s="41">
        <v>294.40000000000003</v>
      </c>
    </row>
    <row r="1767" spans="1:11" x14ac:dyDescent="0.45">
      <c r="A1767" s="41" t="s">
        <v>5901</v>
      </c>
      <c r="B1767" s="45" t="s">
        <v>5904</v>
      </c>
      <c r="C1767" s="45" t="s">
        <v>5905</v>
      </c>
      <c r="D1767" s="45"/>
      <c r="E1767" s="41" t="s">
        <v>2124</v>
      </c>
      <c r="F1767" s="41" t="s">
        <v>13</v>
      </c>
      <c r="G1767" s="41">
        <v>354</v>
      </c>
      <c r="I1767" s="65" t="s">
        <v>2075</v>
      </c>
      <c r="J1767" s="41">
        <v>58</v>
      </c>
      <c r="K1767" s="41">
        <v>78.400000000000006</v>
      </c>
    </row>
    <row r="1768" spans="1:11" x14ac:dyDescent="0.45">
      <c r="A1768" s="41" t="s">
        <v>5901</v>
      </c>
      <c r="B1768" s="45" t="s">
        <v>5906</v>
      </c>
      <c r="C1768" s="45" t="s">
        <v>5907</v>
      </c>
      <c r="D1768" s="45"/>
      <c r="E1768" s="41" t="s">
        <v>2124</v>
      </c>
      <c r="F1768" s="41" t="s">
        <v>13</v>
      </c>
      <c r="G1768" s="41">
        <v>394</v>
      </c>
      <c r="I1768" s="65" t="s">
        <v>2075</v>
      </c>
      <c r="J1768" s="41">
        <v>77</v>
      </c>
      <c r="K1768" s="41">
        <v>110.4</v>
      </c>
    </row>
    <row r="1769" spans="1:11" x14ac:dyDescent="0.45">
      <c r="A1769" s="41" t="s">
        <v>5901</v>
      </c>
      <c r="B1769" s="45" t="s">
        <v>5908</v>
      </c>
      <c r="C1769" s="45" t="s">
        <v>5909</v>
      </c>
      <c r="D1769" s="45"/>
      <c r="E1769" s="41" t="s">
        <v>2107</v>
      </c>
      <c r="F1769" s="41" t="s">
        <v>13</v>
      </c>
      <c r="G1769" s="41">
        <v>361</v>
      </c>
      <c r="I1769" s="65" t="s">
        <v>2081</v>
      </c>
      <c r="J1769" s="41">
        <v>101</v>
      </c>
      <c r="K1769" s="41">
        <v>161.60000000000002</v>
      </c>
    </row>
    <row r="1770" spans="1:11" x14ac:dyDescent="0.45">
      <c r="A1770" s="41" t="s">
        <v>5901</v>
      </c>
      <c r="B1770" s="45" t="s">
        <v>5910</v>
      </c>
      <c r="C1770" s="45" t="s">
        <v>5911</v>
      </c>
      <c r="D1770" s="45"/>
      <c r="E1770" s="41" t="s">
        <v>2084</v>
      </c>
      <c r="F1770" s="41" t="s">
        <v>13</v>
      </c>
      <c r="G1770" s="41">
        <v>636</v>
      </c>
      <c r="I1770" s="65" t="s">
        <v>2085</v>
      </c>
      <c r="J1770" s="41">
        <v>144</v>
      </c>
      <c r="K1770" s="41">
        <v>230.4</v>
      </c>
    </row>
    <row r="1771" spans="1:11" x14ac:dyDescent="0.45">
      <c r="A1771" s="41" t="s">
        <v>5912</v>
      </c>
      <c r="B1771" s="45" t="s">
        <v>5913</v>
      </c>
      <c r="C1771" s="45" t="s">
        <v>5914</v>
      </c>
      <c r="D1771" s="45"/>
      <c r="E1771" s="41" t="s">
        <v>6155</v>
      </c>
      <c r="F1771" s="41" t="s">
        <v>9</v>
      </c>
      <c r="G1771" s="41">
        <v>51</v>
      </c>
      <c r="I1771" s="65" t="s">
        <v>2075</v>
      </c>
      <c r="J1771" s="41">
        <v>4</v>
      </c>
      <c r="K1771" s="41">
        <v>6.4</v>
      </c>
    </row>
    <row r="1772" spans="1:11" x14ac:dyDescent="0.45">
      <c r="A1772" s="41" t="s">
        <v>5912</v>
      </c>
      <c r="B1772" s="45" t="s">
        <v>5915</v>
      </c>
      <c r="C1772" s="45" t="s">
        <v>5916</v>
      </c>
      <c r="D1772" s="45"/>
      <c r="E1772" s="41" t="s">
        <v>2359</v>
      </c>
      <c r="F1772" s="41" t="s">
        <v>9</v>
      </c>
      <c r="G1772" s="41">
        <v>360</v>
      </c>
      <c r="I1772" s="65" t="s">
        <v>2284</v>
      </c>
      <c r="J1772" s="41">
        <v>88</v>
      </c>
      <c r="K1772" s="41">
        <v>136</v>
      </c>
    </row>
    <row r="1773" spans="1:11" x14ac:dyDescent="0.45">
      <c r="A1773" s="41" t="s">
        <v>5917</v>
      </c>
      <c r="B1773" s="45" t="s">
        <v>2893</v>
      </c>
      <c r="C1773" s="45" t="s">
        <v>5918</v>
      </c>
      <c r="D1773" s="45"/>
      <c r="E1773" s="41" t="s">
        <v>2070</v>
      </c>
      <c r="F1773" s="41" t="s">
        <v>13</v>
      </c>
      <c r="G1773" s="41">
        <v>108</v>
      </c>
      <c r="I1773" s="65" t="s">
        <v>2071</v>
      </c>
      <c r="J1773" s="41">
        <v>22</v>
      </c>
      <c r="K1773" s="41">
        <v>0</v>
      </c>
    </row>
    <row r="1774" spans="1:11" x14ac:dyDescent="0.45">
      <c r="A1774" s="41" t="s">
        <v>5917</v>
      </c>
      <c r="B1774" s="45" t="s">
        <v>5919</v>
      </c>
      <c r="C1774" s="45" t="s">
        <v>5920</v>
      </c>
      <c r="D1774" s="45"/>
      <c r="E1774" s="41" t="s">
        <v>6152</v>
      </c>
      <c r="F1774" s="41" t="s">
        <v>9</v>
      </c>
      <c r="G1774" s="41">
        <v>295</v>
      </c>
      <c r="I1774" s="65" t="s">
        <v>2071</v>
      </c>
      <c r="J1774" s="41">
        <v>44</v>
      </c>
      <c r="K1774" s="41">
        <v>70.400000000000006</v>
      </c>
    </row>
    <row r="1775" spans="1:11" x14ac:dyDescent="0.45">
      <c r="A1775" s="41" t="s">
        <v>5917</v>
      </c>
      <c r="B1775" s="45" t="s">
        <v>5921</v>
      </c>
      <c r="C1775" s="45" t="s">
        <v>5922</v>
      </c>
      <c r="D1775" s="45"/>
      <c r="E1775" s="41" t="s">
        <v>6155</v>
      </c>
      <c r="F1775" s="41" t="s">
        <v>9</v>
      </c>
      <c r="G1775" s="41">
        <v>421</v>
      </c>
      <c r="I1775" s="65" t="s">
        <v>2075</v>
      </c>
      <c r="J1775" s="41">
        <v>53</v>
      </c>
      <c r="K1775" s="41">
        <v>84.800000000000011</v>
      </c>
    </row>
    <row r="1776" spans="1:11" x14ac:dyDescent="0.45">
      <c r="A1776" s="41" t="s">
        <v>5917</v>
      </c>
      <c r="B1776" s="45" t="s">
        <v>5923</v>
      </c>
      <c r="C1776" s="45" t="s">
        <v>5924</v>
      </c>
      <c r="D1776" s="45"/>
      <c r="E1776" s="41" t="s">
        <v>6155</v>
      </c>
      <c r="F1776" s="41" t="s">
        <v>9</v>
      </c>
      <c r="G1776" s="41">
        <v>444</v>
      </c>
      <c r="I1776" s="65" t="s">
        <v>2075</v>
      </c>
      <c r="J1776" s="41">
        <v>50</v>
      </c>
      <c r="K1776" s="41">
        <v>80</v>
      </c>
    </row>
    <row r="1777" spans="1:11" x14ac:dyDescent="0.45">
      <c r="A1777" s="41" t="s">
        <v>5917</v>
      </c>
      <c r="B1777" s="45" t="s">
        <v>5925</v>
      </c>
      <c r="C1777" s="45" t="s">
        <v>5926</v>
      </c>
      <c r="D1777" s="45"/>
      <c r="E1777" s="41" t="s">
        <v>6153</v>
      </c>
      <c r="F1777" s="41" t="s">
        <v>9</v>
      </c>
      <c r="G1777" s="41">
        <v>306</v>
      </c>
      <c r="I1777" s="65" t="s">
        <v>2075</v>
      </c>
      <c r="J1777" s="41">
        <v>53</v>
      </c>
      <c r="K1777" s="41">
        <v>84.800000000000011</v>
      </c>
    </row>
    <row r="1778" spans="1:11" x14ac:dyDescent="0.45">
      <c r="A1778" s="41" t="s">
        <v>5917</v>
      </c>
      <c r="B1778" s="45" t="s">
        <v>5927</v>
      </c>
      <c r="C1778" s="45" t="s">
        <v>5928</v>
      </c>
      <c r="D1778" s="45"/>
      <c r="E1778" s="41" t="s">
        <v>6155</v>
      </c>
      <c r="F1778" s="41" t="s">
        <v>9</v>
      </c>
      <c r="G1778" s="41">
        <v>477</v>
      </c>
      <c r="I1778" s="65" t="s">
        <v>2075</v>
      </c>
      <c r="J1778" s="41">
        <v>68</v>
      </c>
      <c r="K1778" s="41">
        <v>108.80000000000001</v>
      </c>
    </row>
    <row r="1779" spans="1:11" x14ac:dyDescent="0.45">
      <c r="A1779" s="41" t="s">
        <v>5917</v>
      </c>
      <c r="B1779" s="45" t="s">
        <v>5929</v>
      </c>
      <c r="C1779" s="45" t="s">
        <v>5930</v>
      </c>
      <c r="D1779" s="45"/>
      <c r="E1779" s="41" t="s">
        <v>6159</v>
      </c>
      <c r="F1779" s="41" t="s">
        <v>13</v>
      </c>
      <c r="G1779" s="41">
        <v>443</v>
      </c>
      <c r="I1779" s="65" t="s">
        <v>2284</v>
      </c>
      <c r="J1779" s="41">
        <v>70</v>
      </c>
      <c r="K1779" s="41">
        <v>112</v>
      </c>
    </row>
    <row r="1780" spans="1:11" x14ac:dyDescent="0.45">
      <c r="A1780" s="41" t="s">
        <v>5917</v>
      </c>
      <c r="B1780" s="45" t="s">
        <v>5931</v>
      </c>
      <c r="C1780" s="45" t="s">
        <v>5932</v>
      </c>
      <c r="D1780" s="45"/>
      <c r="E1780" s="41" t="s">
        <v>6159</v>
      </c>
      <c r="F1780" s="41" t="s">
        <v>13</v>
      </c>
      <c r="G1780" s="41">
        <v>340</v>
      </c>
      <c r="I1780" s="65" t="s">
        <v>2284</v>
      </c>
      <c r="J1780" s="41">
        <v>28</v>
      </c>
      <c r="K1780" s="41">
        <v>44.800000000000004</v>
      </c>
    </row>
    <row r="1781" spans="1:11" x14ac:dyDescent="0.45">
      <c r="A1781" s="41" t="s">
        <v>5917</v>
      </c>
      <c r="B1781" s="45" t="s">
        <v>5933</v>
      </c>
      <c r="C1781" s="45" t="s">
        <v>5934</v>
      </c>
      <c r="D1781" s="45"/>
      <c r="E1781" s="41" t="s">
        <v>2182</v>
      </c>
      <c r="F1781" s="41" t="s">
        <v>9</v>
      </c>
      <c r="G1781" s="41">
        <v>346</v>
      </c>
      <c r="I1781" s="65" t="s">
        <v>2075</v>
      </c>
      <c r="J1781" s="41">
        <v>56</v>
      </c>
      <c r="K1781" s="41">
        <v>89.600000000000009</v>
      </c>
    </row>
    <row r="1782" spans="1:11" x14ac:dyDescent="0.45">
      <c r="A1782" s="41" t="s">
        <v>5917</v>
      </c>
      <c r="B1782" s="45" t="s">
        <v>5935</v>
      </c>
      <c r="C1782" s="45" t="s">
        <v>5936</v>
      </c>
      <c r="D1782" s="45"/>
      <c r="E1782" s="41" t="s">
        <v>2144</v>
      </c>
      <c r="F1782" s="41" t="s">
        <v>13</v>
      </c>
      <c r="G1782" s="41">
        <v>769</v>
      </c>
      <c r="I1782" s="65" t="s">
        <v>2081</v>
      </c>
      <c r="J1782" s="41">
        <v>98</v>
      </c>
      <c r="K1782" s="41">
        <v>156.80000000000001</v>
      </c>
    </row>
    <row r="1783" spans="1:11" x14ac:dyDescent="0.45">
      <c r="A1783" s="41" t="s">
        <v>5917</v>
      </c>
      <c r="B1783" s="45" t="s">
        <v>5937</v>
      </c>
      <c r="C1783" s="45" t="s">
        <v>5938</v>
      </c>
      <c r="D1783" s="45"/>
      <c r="E1783" s="41" t="s">
        <v>2144</v>
      </c>
      <c r="F1783" s="41" t="s">
        <v>13</v>
      </c>
      <c r="G1783" s="41">
        <v>347</v>
      </c>
      <c r="I1783" s="65" t="s">
        <v>2081</v>
      </c>
      <c r="J1783" s="41">
        <v>70</v>
      </c>
      <c r="K1783" s="41">
        <v>112</v>
      </c>
    </row>
    <row r="1784" spans="1:11" x14ac:dyDescent="0.45">
      <c r="A1784" s="41" t="s">
        <v>5917</v>
      </c>
      <c r="B1784" s="45" t="s">
        <v>5939</v>
      </c>
      <c r="C1784" s="45" t="s">
        <v>5940</v>
      </c>
      <c r="D1784" s="45"/>
      <c r="E1784" s="41" t="s">
        <v>2080</v>
      </c>
      <c r="F1784" s="41" t="s">
        <v>13</v>
      </c>
      <c r="G1784" s="41">
        <v>299</v>
      </c>
      <c r="I1784" s="65" t="s">
        <v>2081</v>
      </c>
      <c r="J1784" s="41">
        <v>46</v>
      </c>
      <c r="K1784" s="41">
        <v>73.600000000000009</v>
      </c>
    </row>
    <row r="1785" spans="1:11" x14ac:dyDescent="0.45">
      <c r="A1785" s="41" t="s">
        <v>5917</v>
      </c>
      <c r="B1785" s="45" t="s">
        <v>5941</v>
      </c>
      <c r="C1785" s="45" t="s">
        <v>5942</v>
      </c>
      <c r="D1785" s="45"/>
      <c r="E1785" s="41" t="s">
        <v>2084</v>
      </c>
      <c r="F1785" s="41" t="s">
        <v>13</v>
      </c>
      <c r="G1785" s="41">
        <v>1986</v>
      </c>
      <c r="I1785" s="65" t="s">
        <v>2085</v>
      </c>
      <c r="J1785" s="41">
        <v>259</v>
      </c>
      <c r="K1785" s="41">
        <v>403.20000000000005</v>
      </c>
    </row>
    <row r="1786" spans="1:11" x14ac:dyDescent="0.45">
      <c r="A1786" s="41" t="s">
        <v>5943</v>
      </c>
      <c r="B1786" s="45" t="s">
        <v>5944</v>
      </c>
      <c r="C1786" s="45" t="s">
        <v>5945</v>
      </c>
      <c r="D1786" s="45"/>
      <c r="E1786" s="41" t="s">
        <v>2124</v>
      </c>
      <c r="F1786" s="41" t="s">
        <v>7</v>
      </c>
      <c r="G1786" s="41">
        <v>368</v>
      </c>
      <c r="I1786" s="65" t="s">
        <v>2075</v>
      </c>
      <c r="J1786" s="41">
        <v>191</v>
      </c>
      <c r="K1786" s="41">
        <v>291.2</v>
      </c>
    </row>
    <row r="1787" spans="1:11" x14ac:dyDescent="0.45">
      <c r="A1787" s="41" t="s">
        <v>5943</v>
      </c>
      <c r="B1787" s="45" t="s">
        <v>5946</v>
      </c>
      <c r="C1787" s="45" t="s">
        <v>5947</v>
      </c>
      <c r="D1787" s="45"/>
      <c r="E1787" s="41" t="s">
        <v>2124</v>
      </c>
      <c r="F1787" s="41" t="s">
        <v>7</v>
      </c>
      <c r="G1787" s="41">
        <v>248</v>
      </c>
      <c r="I1787" s="65" t="s">
        <v>2075</v>
      </c>
      <c r="J1787" s="41">
        <v>90</v>
      </c>
      <c r="K1787" s="41">
        <v>129.6</v>
      </c>
    </row>
    <row r="1788" spans="1:11" x14ac:dyDescent="0.45">
      <c r="A1788" s="41" t="s">
        <v>5943</v>
      </c>
      <c r="B1788" s="45" t="s">
        <v>5948</v>
      </c>
      <c r="C1788" s="45" t="s">
        <v>5949</v>
      </c>
      <c r="D1788" s="45"/>
      <c r="E1788" s="41" t="s">
        <v>2107</v>
      </c>
      <c r="F1788" s="41" t="s">
        <v>13</v>
      </c>
      <c r="G1788" s="41">
        <v>171</v>
      </c>
      <c r="I1788" s="65" t="s">
        <v>2081</v>
      </c>
      <c r="J1788" s="41">
        <v>76</v>
      </c>
      <c r="K1788" s="41">
        <v>121.60000000000001</v>
      </c>
    </row>
    <row r="1789" spans="1:11" x14ac:dyDescent="0.45">
      <c r="A1789" s="41" t="s">
        <v>5943</v>
      </c>
      <c r="B1789" s="45" t="s">
        <v>5950</v>
      </c>
      <c r="C1789" s="45" t="s">
        <v>5951</v>
      </c>
      <c r="D1789" s="45"/>
      <c r="E1789" s="41" t="s">
        <v>2084</v>
      </c>
      <c r="F1789" s="41" t="s">
        <v>13</v>
      </c>
      <c r="G1789" s="41">
        <v>356</v>
      </c>
      <c r="I1789" s="65" t="s">
        <v>2085</v>
      </c>
      <c r="J1789" s="41">
        <v>123</v>
      </c>
      <c r="K1789" s="41">
        <v>196.8</v>
      </c>
    </row>
    <row r="1790" spans="1:11" x14ac:dyDescent="0.45">
      <c r="A1790" s="41" t="s">
        <v>5952</v>
      </c>
      <c r="B1790" s="45" t="s">
        <v>5953</v>
      </c>
      <c r="C1790" s="45" t="s">
        <v>5954</v>
      </c>
      <c r="D1790" s="45"/>
      <c r="E1790" s="41" t="s">
        <v>2070</v>
      </c>
      <c r="F1790" s="41" t="s">
        <v>13</v>
      </c>
      <c r="G1790" s="41">
        <v>92</v>
      </c>
      <c r="I1790" s="65" t="s">
        <v>2071</v>
      </c>
      <c r="J1790" s="41">
        <v>28</v>
      </c>
      <c r="K1790" s="41">
        <v>0</v>
      </c>
    </row>
    <row r="1791" spans="1:11" x14ac:dyDescent="0.45">
      <c r="A1791" s="41" t="s">
        <v>5952</v>
      </c>
      <c r="B1791" s="45" t="s">
        <v>5955</v>
      </c>
      <c r="C1791" s="45" t="s">
        <v>5956</v>
      </c>
      <c r="D1791" s="45"/>
      <c r="E1791" s="41" t="s">
        <v>6155</v>
      </c>
      <c r="F1791" s="41" t="s">
        <v>9</v>
      </c>
      <c r="G1791" s="41">
        <v>503</v>
      </c>
      <c r="I1791" s="65" t="s">
        <v>2075</v>
      </c>
      <c r="J1791" s="41">
        <v>100</v>
      </c>
      <c r="K1791" s="41">
        <v>160</v>
      </c>
    </row>
    <row r="1792" spans="1:11" x14ac:dyDescent="0.45">
      <c r="A1792" s="41" t="s">
        <v>5952</v>
      </c>
      <c r="B1792" s="45" t="s">
        <v>5957</v>
      </c>
      <c r="C1792" s="45" t="s">
        <v>5958</v>
      </c>
      <c r="D1792" s="45"/>
      <c r="E1792" s="41" t="s">
        <v>6155</v>
      </c>
      <c r="F1792" s="41" t="s">
        <v>9</v>
      </c>
      <c r="G1792" s="41">
        <v>420</v>
      </c>
      <c r="I1792" s="65" t="s">
        <v>2075</v>
      </c>
      <c r="J1792" s="41">
        <v>150</v>
      </c>
      <c r="K1792" s="41">
        <v>240</v>
      </c>
    </row>
    <row r="1793" spans="1:11" x14ac:dyDescent="0.45">
      <c r="A1793" s="41" t="s">
        <v>5952</v>
      </c>
      <c r="B1793" s="45" t="s">
        <v>5959</v>
      </c>
      <c r="C1793" s="45" t="s">
        <v>5960</v>
      </c>
      <c r="D1793" s="45"/>
      <c r="E1793" s="41" t="s">
        <v>6153</v>
      </c>
      <c r="F1793" s="41" t="s">
        <v>13</v>
      </c>
      <c r="G1793" s="41">
        <v>474</v>
      </c>
      <c r="I1793" s="65" t="s">
        <v>2075</v>
      </c>
      <c r="J1793" s="41">
        <v>98</v>
      </c>
      <c r="K1793" s="41">
        <v>156.80000000000001</v>
      </c>
    </row>
    <row r="1794" spans="1:11" x14ac:dyDescent="0.45">
      <c r="A1794" s="41" t="s">
        <v>5952</v>
      </c>
      <c r="B1794" s="45" t="s">
        <v>5961</v>
      </c>
      <c r="C1794" s="45" t="s">
        <v>5962</v>
      </c>
      <c r="D1794" s="45"/>
      <c r="E1794" s="41" t="s">
        <v>2144</v>
      </c>
      <c r="F1794" s="41" t="s">
        <v>9</v>
      </c>
      <c r="G1794" s="41">
        <v>550</v>
      </c>
      <c r="I1794" s="65" t="s">
        <v>2081</v>
      </c>
      <c r="J1794" s="41">
        <v>148</v>
      </c>
      <c r="K1794" s="41">
        <v>236.8</v>
      </c>
    </row>
    <row r="1795" spans="1:11" x14ac:dyDescent="0.45">
      <c r="A1795" s="41" t="s">
        <v>5952</v>
      </c>
      <c r="B1795" s="45" t="s">
        <v>5963</v>
      </c>
      <c r="C1795" s="45" t="s">
        <v>5964</v>
      </c>
      <c r="D1795" s="45"/>
      <c r="E1795" s="41" t="s">
        <v>2080</v>
      </c>
      <c r="F1795" s="41" t="s">
        <v>13</v>
      </c>
      <c r="G1795" s="41">
        <v>458</v>
      </c>
      <c r="I1795" s="65" t="s">
        <v>2081</v>
      </c>
      <c r="J1795" s="41">
        <v>87</v>
      </c>
      <c r="K1795" s="41">
        <v>139.20000000000002</v>
      </c>
    </row>
    <row r="1796" spans="1:11" x14ac:dyDescent="0.45">
      <c r="A1796" s="41" t="s">
        <v>5952</v>
      </c>
      <c r="B1796" s="45" t="s">
        <v>5965</v>
      </c>
      <c r="C1796" s="45" t="s">
        <v>5966</v>
      </c>
      <c r="D1796" s="45"/>
      <c r="E1796" s="41" t="s">
        <v>2084</v>
      </c>
      <c r="F1796" s="41" t="s">
        <v>13</v>
      </c>
      <c r="G1796" s="41">
        <v>1105</v>
      </c>
      <c r="I1796" s="65" t="s">
        <v>2085</v>
      </c>
      <c r="J1796" s="41">
        <v>229</v>
      </c>
      <c r="K1796" s="41">
        <v>360</v>
      </c>
    </row>
    <row r="1797" spans="1:11" x14ac:dyDescent="0.45">
      <c r="A1797" s="41" t="s">
        <v>5967</v>
      </c>
      <c r="B1797" s="45" t="s">
        <v>5968</v>
      </c>
      <c r="C1797" s="45" t="s">
        <v>5969</v>
      </c>
      <c r="D1797" s="45"/>
      <c r="E1797" s="41" t="s">
        <v>2084</v>
      </c>
      <c r="F1797" s="41" t="s">
        <v>9</v>
      </c>
      <c r="G1797" s="41">
        <v>1135</v>
      </c>
      <c r="I1797" s="65" t="s">
        <v>2085</v>
      </c>
      <c r="J1797" s="41">
        <v>369</v>
      </c>
      <c r="K1797" s="41">
        <v>590.4</v>
      </c>
    </row>
    <row r="1798" spans="1:11" x14ac:dyDescent="0.45">
      <c r="A1798" s="41" t="s">
        <v>5970</v>
      </c>
      <c r="B1798" s="45" t="s">
        <v>5971</v>
      </c>
      <c r="C1798" s="45" t="s">
        <v>5972</v>
      </c>
      <c r="D1798" s="45"/>
      <c r="E1798" s="41" t="s">
        <v>2084</v>
      </c>
      <c r="F1798" s="41" t="s">
        <v>9</v>
      </c>
      <c r="G1798" s="41">
        <v>1229</v>
      </c>
      <c r="I1798" s="65" t="s">
        <v>2085</v>
      </c>
      <c r="J1798" s="41">
        <v>123</v>
      </c>
      <c r="K1798" s="41">
        <v>196.8</v>
      </c>
    </row>
    <row r="1799" spans="1:11" x14ac:dyDescent="0.45">
      <c r="A1799" s="41" t="s">
        <v>5973</v>
      </c>
      <c r="B1799" s="45" t="s">
        <v>355</v>
      </c>
      <c r="C1799" s="45" t="s">
        <v>5974</v>
      </c>
      <c r="D1799" s="45"/>
      <c r="E1799" s="41" t="s">
        <v>2084</v>
      </c>
      <c r="F1799" s="41" t="s">
        <v>7</v>
      </c>
      <c r="G1799" s="41">
        <v>878</v>
      </c>
      <c r="I1799" s="65" t="s">
        <v>2085</v>
      </c>
      <c r="J1799" s="41">
        <v>276</v>
      </c>
      <c r="K1799" s="41">
        <v>441.6</v>
      </c>
    </row>
    <row r="1800" spans="1:11" x14ac:dyDescent="0.45">
      <c r="A1800" s="41" t="s">
        <v>5975</v>
      </c>
      <c r="B1800" s="45" t="s">
        <v>5976</v>
      </c>
      <c r="C1800" s="45" t="s">
        <v>5977</v>
      </c>
      <c r="D1800" s="45"/>
      <c r="E1800" s="41" t="s">
        <v>2084</v>
      </c>
      <c r="F1800" s="41" t="s">
        <v>7</v>
      </c>
      <c r="G1800" s="41">
        <v>1304</v>
      </c>
      <c r="I1800" s="65" t="s">
        <v>2085</v>
      </c>
      <c r="J1800" s="41">
        <v>383</v>
      </c>
      <c r="K1800" s="41">
        <v>612.80000000000007</v>
      </c>
    </row>
    <row r="1801" spans="1:11" x14ac:dyDescent="0.45">
      <c r="A1801" s="41" t="s">
        <v>5978</v>
      </c>
      <c r="B1801" s="45" t="s">
        <v>5979</v>
      </c>
      <c r="C1801" s="45" t="s">
        <v>5980</v>
      </c>
      <c r="D1801" s="45"/>
      <c r="E1801" s="41" t="s">
        <v>2084</v>
      </c>
      <c r="F1801" s="41" t="s">
        <v>7</v>
      </c>
      <c r="G1801" s="41">
        <v>623</v>
      </c>
      <c r="I1801" s="65" t="s">
        <v>2085</v>
      </c>
      <c r="J1801" s="41">
        <v>293</v>
      </c>
      <c r="K1801" s="41">
        <v>468.8</v>
      </c>
    </row>
    <row r="1802" spans="1:11" x14ac:dyDescent="0.45">
      <c r="A1802" s="41" t="s">
        <v>5981</v>
      </c>
      <c r="B1802" s="45" t="s">
        <v>5982</v>
      </c>
      <c r="C1802" s="45" t="s">
        <v>5983</v>
      </c>
      <c r="D1802" s="45"/>
      <c r="E1802" s="41" t="s">
        <v>2084</v>
      </c>
      <c r="F1802" s="41" t="s">
        <v>9</v>
      </c>
      <c r="G1802" s="41">
        <v>1559</v>
      </c>
      <c r="I1802" s="65" t="s">
        <v>2085</v>
      </c>
      <c r="J1802" s="41">
        <v>293</v>
      </c>
      <c r="K1802" s="41">
        <v>468.8</v>
      </c>
    </row>
    <row r="1803" spans="1:11" x14ac:dyDescent="0.45">
      <c r="A1803" s="41" t="s">
        <v>5984</v>
      </c>
      <c r="B1803" s="45" t="s">
        <v>5985</v>
      </c>
      <c r="C1803" s="45" t="s">
        <v>5986</v>
      </c>
      <c r="D1803" s="45"/>
      <c r="E1803" s="41" t="s">
        <v>2084</v>
      </c>
      <c r="F1803" s="41" t="s">
        <v>7</v>
      </c>
      <c r="G1803" s="41">
        <v>542</v>
      </c>
      <c r="I1803" s="65" t="s">
        <v>2085</v>
      </c>
      <c r="J1803" s="41">
        <v>219</v>
      </c>
      <c r="K1803" s="41">
        <v>350.40000000000003</v>
      </c>
    </row>
    <row r="1804" spans="1:11" x14ac:dyDescent="0.45">
      <c r="A1804" s="41" t="s">
        <v>5987</v>
      </c>
      <c r="B1804" s="45" t="s">
        <v>5988</v>
      </c>
      <c r="C1804" s="45" t="s">
        <v>5989</v>
      </c>
      <c r="D1804" s="45"/>
      <c r="E1804" s="41" t="s">
        <v>2084</v>
      </c>
      <c r="F1804" s="41" t="s">
        <v>7</v>
      </c>
      <c r="G1804" s="41">
        <v>1440</v>
      </c>
      <c r="I1804" s="65" t="s">
        <v>2085</v>
      </c>
      <c r="J1804" s="41">
        <v>597</v>
      </c>
      <c r="K1804" s="41">
        <v>955.2</v>
      </c>
    </row>
    <row r="1805" spans="1:11" x14ac:dyDescent="0.45">
      <c r="A1805" s="41" t="s">
        <v>5990</v>
      </c>
      <c r="B1805" s="45" t="s">
        <v>5991</v>
      </c>
      <c r="C1805" s="45" t="s">
        <v>5992</v>
      </c>
      <c r="D1805" s="45"/>
      <c r="E1805" s="41" t="s">
        <v>2084</v>
      </c>
      <c r="F1805" s="41" t="s">
        <v>7</v>
      </c>
      <c r="G1805" s="41">
        <v>1626</v>
      </c>
      <c r="I1805" s="65" t="s">
        <v>2085</v>
      </c>
      <c r="J1805" s="41">
        <v>988</v>
      </c>
      <c r="K1805" s="41">
        <v>1580.8000000000002</v>
      </c>
    </row>
    <row r="1806" spans="1:11" x14ac:dyDescent="0.45">
      <c r="A1806" s="41" t="s">
        <v>5993</v>
      </c>
      <c r="B1806" s="45" t="s">
        <v>5994</v>
      </c>
      <c r="C1806" s="45" t="s">
        <v>5995</v>
      </c>
      <c r="D1806" s="45"/>
      <c r="E1806" s="41" t="s">
        <v>2084</v>
      </c>
      <c r="F1806" s="41" t="s">
        <v>7</v>
      </c>
      <c r="G1806" s="41">
        <v>2083</v>
      </c>
      <c r="I1806" s="65" t="s">
        <v>2085</v>
      </c>
      <c r="J1806" s="41">
        <v>870</v>
      </c>
      <c r="K1806" s="41">
        <v>1392</v>
      </c>
    </row>
    <row r="1807" spans="1:11" x14ac:dyDescent="0.45">
      <c r="A1807" s="41" t="s">
        <v>5996</v>
      </c>
      <c r="B1807" s="45" t="s">
        <v>5997</v>
      </c>
      <c r="C1807" s="45" t="s">
        <v>5998</v>
      </c>
      <c r="D1807" s="45"/>
      <c r="E1807" s="41" t="s">
        <v>2084</v>
      </c>
      <c r="F1807" s="41" t="s">
        <v>7</v>
      </c>
      <c r="G1807" s="41">
        <v>2275</v>
      </c>
      <c r="I1807" s="65" t="s">
        <v>2085</v>
      </c>
      <c r="J1807" s="41">
        <v>1114</v>
      </c>
      <c r="K1807" s="41">
        <v>1760</v>
      </c>
    </row>
    <row r="1808" spans="1:11" x14ac:dyDescent="0.45">
      <c r="A1808" s="41" t="s">
        <v>5999</v>
      </c>
      <c r="B1808" s="45" t="s">
        <v>6000</v>
      </c>
      <c r="C1808" s="45" t="s">
        <v>6001</v>
      </c>
      <c r="D1808" s="45"/>
      <c r="E1808" s="41" t="s">
        <v>2084</v>
      </c>
      <c r="F1808" s="41" t="s">
        <v>7</v>
      </c>
      <c r="G1808" s="41">
        <v>807</v>
      </c>
      <c r="I1808" s="65" t="s">
        <v>2085</v>
      </c>
      <c r="J1808" s="41">
        <v>408</v>
      </c>
      <c r="K1808" s="41">
        <v>652.80000000000007</v>
      </c>
    </row>
    <row r="1809" spans="1:11" x14ac:dyDescent="0.45">
      <c r="A1809" s="41" t="s">
        <v>6002</v>
      </c>
      <c r="B1809" s="45" t="s">
        <v>6003</v>
      </c>
      <c r="C1809" s="45" t="s">
        <v>6004</v>
      </c>
      <c r="D1809" s="45"/>
      <c r="E1809" s="41" t="s">
        <v>2084</v>
      </c>
      <c r="F1809" s="41" t="s">
        <v>7</v>
      </c>
      <c r="G1809" s="41">
        <v>632</v>
      </c>
      <c r="I1809" s="65" t="s">
        <v>2085</v>
      </c>
      <c r="J1809" s="41">
        <v>118</v>
      </c>
      <c r="K1809" s="41">
        <v>188.8</v>
      </c>
    </row>
    <row r="1810" spans="1:11" x14ac:dyDescent="0.45">
      <c r="A1810" s="41" t="s">
        <v>6005</v>
      </c>
      <c r="B1810" s="45" t="s">
        <v>1209</v>
      </c>
      <c r="C1810" s="45" t="s">
        <v>6006</v>
      </c>
      <c r="D1810" s="45"/>
      <c r="E1810" s="41" t="s">
        <v>2084</v>
      </c>
      <c r="F1810" s="41" t="s">
        <v>9</v>
      </c>
      <c r="G1810" s="41">
        <v>1399</v>
      </c>
      <c r="I1810" s="65" t="s">
        <v>2085</v>
      </c>
      <c r="J1810" s="41">
        <v>383</v>
      </c>
      <c r="K1810" s="41">
        <v>612.80000000000007</v>
      </c>
    </row>
    <row r="1811" spans="1:11" x14ac:dyDescent="0.45">
      <c r="A1811" s="41" t="s">
        <v>6007</v>
      </c>
      <c r="B1811" s="45" t="s">
        <v>6008</v>
      </c>
      <c r="C1811" s="45" t="s">
        <v>6009</v>
      </c>
      <c r="D1811" s="45"/>
      <c r="E1811" s="41" t="s">
        <v>2084</v>
      </c>
      <c r="F1811" s="41" t="s">
        <v>7</v>
      </c>
      <c r="G1811" s="41">
        <v>487</v>
      </c>
      <c r="I1811" s="65" t="s">
        <v>2085</v>
      </c>
      <c r="J1811" s="41">
        <v>184</v>
      </c>
      <c r="K1811" s="41">
        <v>294.40000000000003</v>
      </c>
    </row>
    <row r="1812" spans="1:11" x14ac:dyDescent="0.45">
      <c r="A1812" s="41" t="s">
        <v>6010</v>
      </c>
      <c r="B1812" s="45" t="s">
        <v>6011</v>
      </c>
      <c r="C1812" s="45" t="s">
        <v>6012</v>
      </c>
      <c r="D1812" s="45"/>
      <c r="E1812" s="41" t="s">
        <v>2084</v>
      </c>
      <c r="F1812" s="41" t="s">
        <v>7</v>
      </c>
      <c r="G1812" s="41">
        <v>730</v>
      </c>
      <c r="I1812" s="65" t="s">
        <v>2085</v>
      </c>
      <c r="J1812" s="41">
        <v>170</v>
      </c>
      <c r="K1812" s="41">
        <v>272</v>
      </c>
    </row>
    <row r="1813" spans="1:11" x14ac:dyDescent="0.45">
      <c r="A1813" s="41" t="s">
        <v>6013</v>
      </c>
      <c r="B1813" s="45" t="s">
        <v>6014</v>
      </c>
      <c r="C1813" s="45" t="s">
        <v>6015</v>
      </c>
      <c r="D1813" s="45"/>
      <c r="E1813" s="41" t="s">
        <v>2084</v>
      </c>
      <c r="F1813" s="41" t="s">
        <v>7</v>
      </c>
      <c r="G1813" s="41">
        <v>1281</v>
      </c>
      <c r="I1813" s="65" t="s">
        <v>2085</v>
      </c>
      <c r="J1813" s="41">
        <v>540</v>
      </c>
      <c r="K1813" s="41">
        <v>864</v>
      </c>
    </row>
    <row r="1814" spans="1:11" x14ac:dyDescent="0.45">
      <c r="A1814" s="41" t="s">
        <v>6016</v>
      </c>
      <c r="B1814" s="45" t="s">
        <v>1373</v>
      </c>
      <c r="C1814" s="45" t="s">
        <v>6017</v>
      </c>
      <c r="D1814" s="45"/>
      <c r="E1814" s="41" t="s">
        <v>2084</v>
      </c>
      <c r="F1814" s="41" t="s">
        <v>9</v>
      </c>
      <c r="G1814" s="41">
        <v>559</v>
      </c>
      <c r="I1814" s="65" t="s">
        <v>2085</v>
      </c>
      <c r="J1814" s="41">
        <v>107</v>
      </c>
      <c r="K1814" s="41">
        <v>171.20000000000002</v>
      </c>
    </row>
    <row r="1815" spans="1:11" x14ac:dyDescent="0.45">
      <c r="A1815" s="41" t="s">
        <v>6018</v>
      </c>
      <c r="B1815" s="45" t="s">
        <v>6019</v>
      </c>
      <c r="C1815" s="45" t="s">
        <v>6020</v>
      </c>
      <c r="D1815" s="45"/>
      <c r="E1815" s="41" t="s">
        <v>2084</v>
      </c>
      <c r="F1815" s="41" t="s">
        <v>7</v>
      </c>
      <c r="G1815" s="41">
        <v>603</v>
      </c>
      <c r="I1815" s="65" t="s">
        <v>2085</v>
      </c>
      <c r="J1815" s="41">
        <v>229</v>
      </c>
      <c r="K1815" s="41">
        <v>366.40000000000003</v>
      </c>
    </row>
    <row r="1816" spans="1:11" x14ac:dyDescent="0.45">
      <c r="A1816" s="41" t="s">
        <v>6021</v>
      </c>
      <c r="B1816" s="45" t="s">
        <v>6022</v>
      </c>
      <c r="C1816" s="45" t="s">
        <v>6023</v>
      </c>
      <c r="D1816" s="45"/>
      <c r="E1816" s="41" t="s">
        <v>2084</v>
      </c>
      <c r="F1816" s="41" t="s">
        <v>7</v>
      </c>
      <c r="G1816" s="41">
        <v>1300</v>
      </c>
      <c r="I1816" s="65" t="s">
        <v>2085</v>
      </c>
      <c r="J1816" s="41">
        <v>212</v>
      </c>
      <c r="K1816" s="41">
        <v>339.20000000000005</v>
      </c>
    </row>
    <row r="1817" spans="1:11" x14ac:dyDescent="0.45">
      <c r="A1817" s="41" t="s">
        <v>6024</v>
      </c>
      <c r="B1817" s="45" t="s">
        <v>1641</v>
      </c>
      <c r="C1817" s="45" t="s">
        <v>6025</v>
      </c>
      <c r="D1817" s="45"/>
      <c r="E1817" s="41" t="s">
        <v>2084</v>
      </c>
      <c r="F1817" s="41" t="s">
        <v>7</v>
      </c>
      <c r="G1817" s="41">
        <v>1525</v>
      </c>
      <c r="I1817" s="65" t="s">
        <v>2085</v>
      </c>
      <c r="J1817" s="41">
        <v>585</v>
      </c>
      <c r="K1817" s="41">
        <v>936</v>
      </c>
    </row>
    <row r="1818" spans="1:11" x14ac:dyDescent="0.45">
      <c r="A1818" s="41" t="s">
        <v>6026</v>
      </c>
      <c r="B1818" s="45" t="s">
        <v>6027</v>
      </c>
      <c r="C1818" s="45" t="s">
        <v>6028</v>
      </c>
      <c r="D1818" s="45"/>
      <c r="E1818" s="41" t="s">
        <v>2084</v>
      </c>
      <c r="F1818" s="41" t="s">
        <v>9</v>
      </c>
      <c r="G1818" s="41">
        <v>639</v>
      </c>
      <c r="I1818" s="65" t="s">
        <v>2085</v>
      </c>
      <c r="J1818" s="41">
        <v>155</v>
      </c>
      <c r="K1818" s="41">
        <v>248</v>
      </c>
    </row>
    <row r="1819" spans="1:11" x14ac:dyDescent="0.45">
      <c r="A1819" s="41" t="s">
        <v>6029</v>
      </c>
      <c r="B1819" s="45" t="s">
        <v>6030</v>
      </c>
      <c r="C1819" s="45" t="s">
        <v>6031</v>
      </c>
      <c r="D1819" s="45"/>
      <c r="E1819" s="41" t="s">
        <v>2084</v>
      </c>
      <c r="F1819" s="41" t="s">
        <v>9</v>
      </c>
      <c r="G1819" s="41">
        <v>1154</v>
      </c>
      <c r="I1819" s="65" t="s">
        <v>2085</v>
      </c>
      <c r="J1819" s="41">
        <v>297</v>
      </c>
      <c r="K1819" s="41">
        <v>475.20000000000005</v>
      </c>
    </row>
    <row r="1820" spans="1:11" x14ac:dyDescent="0.45">
      <c r="A1820" s="41" t="s">
        <v>6032</v>
      </c>
      <c r="B1820" s="45" t="s">
        <v>1727</v>
      </c>
      <c r="C1820" s="45" t="s">
        <v>6033</v>
      </c>
      <c r="D1820" s="45"/>
      <c r="E1820" s="41" t="s">
        <v>2084</v>
      </c>
      <c r="F1820" s="41" t="s">
        <v>9</v>
      </c>
      <c r="G1820" s="41">
        <v>943</v>
      </c>
      <c r="I1820" s="65" t="s">
        <v>2085</v>
      </c>
      <c r="J1820" s="41">
        <v>190</v>
      </c>
      <c r="K1820" s="41">
        <v>304</v>
      </c>
    </row>
    <row r="1821" spans="1:11" x14ac:dyDescent="0.45">
      <c r="A1821" s="41" t="s">
        <v>6034</v>
      </c>
      <c r="B1821" s="45" t="s">
        <v>6035</v>
      </c>
      <c r="C1821" s="45" t="s">
        <v>6036</v>
      </c>
      <c r="D1821" s="45"/>
      <c r="E1821" s="41" t="s">
        <v>2084</v>
      </c>
      <c r="F1821" s="41" t="s">
        <v>9</v>
      </c>
      <c r="G1821" s="41">
        <v>711</v>
      </c>
      <c r="I1821" s="65" t="s">
        <v>2085</v>
      </c>
      <c r="J1821" s="41">
        <v>240</v>
      </c>
      <c r="K1821" s="41">
        <v>384</v>
      </c>
    </row>
    <row r="1822" spans="1:11" x14ac:dyDescent="0.45">
      <c r="A1822" s="41" t="s">
        <v>6037</v>
      </c>
      <c r="B1822" s="45" t="s">
        <v>6038</v>
      </c>
      <c r="C1822" s="45" t="s">
        <v>6039</v>
      </c>
      <c r="D1822" s="45"/>
      <c r="E1822" s="41" t="s">
        <v>2084</v>
      </c>
      <c r="F1822" s="41" t="s">
        <v>7</v>
      </c>
      <c r="G1822" s="41">
        <v>1234</v>
      </c>
      <c r="I1822" s="65" t="s">
        <v>2085</v>
      </c>
      <c r="J1822" s="41">
        <v>429</v>
      </c>
      <c r="K1822" s="41">
        <v>686.40000000000009</v>
      </c>
    </row>
    <row r="1823" spans="1:11" x14ac:dyDescent="0.45">
      <c r="A1823" s="41" t="s">
        <v>6040</v>
      </c>
      <c r="B1823" s="45" t="s">
        <v>6041</v>
      </c>
      <c r="C1823" s="45" t="s">
        <v>6042</v>
      </c>
      <c r="D1823" s="45"/>
      <c r="E1823" s="41" t="s">
        <v>2084</v>
      </c>
      <c r="F1823" s="41" t="s">
        <v>9</v>
      </c>
      <c r="G1823" s="41">
        <v>440</v>
      </c>
      <c r="I1823" s="65" t="s">
        <v>2085</v>
      </c>
      <c r="J1823" s="41">
        <v>110</v>
      </c>
      <c r="K1823" s="41">
        <v>176</v>
      </c>
    </row>
    <row r="1824" spans="1:11" x14ac:dyDescent="0.45">
      <c r="A1824" s="41" t="s">
        <v>6043</v>
      </c>
      <c r="B1824" s="45" t="s">
        <v>1288</v>
      </c>
      <c r="C1824" s="45" t="s">
        <v>6044</v>
      </c>
      <c r="D1824" s="45"/>
      <c r="E1824" s="41" t="s">
        <v>2084</v>
      </c>
      <c r="F1824" s="41" t="s">
        <v>9</v>
      </c>
      <c r="G1824" s="41">
        <v>580</v>
      </c>
      <c r="I1824" s="65" t="s">
        <v>2085</v>
      </c>
      <c r="J1824" s="41">
        <v>94</v>
      </c>
      <c r="K1824" s="41">
        <v>150.4</v>
      </c>
    </row>
    <row r="1825" spans="1:11" x14ac:dyDescent="0.45">
      <c r="A1825" s="41" t="s">
        <v>6045</v>
      </c>
      <c r="B1825" s="45" t="s">
        <v>6046</v>
      </c>
      <c r="C1825" s="45" t="s">
        <v>6047</v>
      </c>
      <c r="D1825" s="45"/>
      <c r="E1825" s="41" t="s">
        <v>2084</v>
      </c>
      <c r="F1825" s="41" t="s">
        <v>7</v>
      </c>
      <c r="G1825" s="41">
        <v>261</v>
      </c>
      <c r="I1825" s="65" t="s">
        <v>2085</v>
      </c>
      <c r="J1825" s="41">
        <v>214</v>
      </c>
      <c r="K1825" s="41">
        <v>342.40000000000003</v>
      </c>
    </row>
    <row r="1826" spans="1:11" x14ac:dyDescent="0.45">
      <c r="A1826" s="41" t="s">
        <v>6048</v>
      </c>
      <c r="B1826" s="45" t="s">
        <v>6049</v>
      </c>
      <c r="C1826" s="45" t="s">
        <v>6050</v>
      </c>
      <c r="D1826" s="45"/>
      <c r="E1826" s="41" t="s">
        <v>2387</v>
      </c>
      <c r="F1826" s="41" t="s">
        <v>7</v>
      </c>
      <c r="G1826" s="41">
        <v>473</v>
      </c>
      <c r="I1826" s="65" t="s">
        <v>2228</v>
      </c>
      <c r="J1826" s="41">
        <v>359</v>
      </c>
      <c r="K1826" s="41">
        <v>574.4</v>
      </c>
    </row>
    <row r="1827" spans="1:11" x14ac:dyDescent="0.45">
      <c r="A1827" s="41" t="s">
        <v>6051</v>
      </c>
      <c r="B1827" s="45" t="s">
        <v>6052</v>
      </c>
      <c r="C1827" s="45" t="s">
        <v>6053</v>
      </c>
      <c r="D1827" s="45"/>
      <c r="E1827" s="41" t="s">
        <v>6208</v>
      </c>
      <c r="F1827" s="41" t="s">
        <v>7</v>
      </c>
      <c r="G1827" s="41">
        <v>1018</v>
      </c>
      <c r="I1827" s="65" t="s">
        <v>2228</v>
      </c>
      <c r="J1827" s="41">
        <v>546</v>
      </c>
      <c r="K1827" s="41">
        <v>873.6</v>
      </c>
    </row>
    <row r="1828" spans="1:11" x14ac:dyDescent="0.45">
      <c r="A1828" s="41" t="s">
        <v>6054</v>
      </c>
      <c r="B1828" s="45" t="s">
        <v>6055</v>
      </c>
      <c r="C1828" s="45" t="s">
        <v>6056</v>
      </c>
      <c r="D1828" s="45"/>
      <c r="E1828" s="41" t="s">
        <v>2359</v>
      </c>
      <c r="F1828" s="41" t="s">
        <v>7</v>
      </c>
      <c r="G1828" s="41">
        <v>688</v>
      </c>
      <c r="I1828" s="65" t="s">
        <v>2284</v>
      </c>
      <c r="J1828" s="41">
        <v>519</v>
      </c>
      <c r="K1828" s="41">
        <v>756.80000000000007</v>
      </c>
    </row>
    <row r="1829" spans="1:11" x14ac:dyDescent="0.45">
      <c r="A1829" s="41" t="s">
        <v>6057</v>
      </c>
      <c r="B1829" s="45" t="s">
        <v>6058</v>
      </c>
      <c r="C1829" s="45" t="s">
        <v>6059</v>
      </c>
      <c r="D1829" s="45"/>
      <c r="E1829" s="41" t="s">
        <v>2227</v>
      </c>
      <c r="F1829" s="41" t="s">
        <v>7</v>
      </c>
      <c r="G1829" s="41">
        <v>362</v>
      </c>
      <c r="I1829" s="65" t="s">
        <v>2228</v>
      </c>
      <c r="J1829" s="41">
        <v>117</v>
      </c>
      <c r="K1829" s="41">
        <v>187.20000000000002</v>
      </c>
    </row>
    <row r="1830" spans="1:11" x14ac:dyDescent="0.45">
      <c r="A1830" s="41" t="s">
        <v>6060</v>
      </c>
      <c r="B1830" s="45" t="s">
        <v>6061</v>
      </c>
      <c r="C1830" s="45" t="s">
        <v>6062</v>
      </c>
      <c r="D1830" s="45"/>
      <c r="E1830" s="41" t="s">
        <v>2084</v>
      </c>
      <c r="F1830" s="41" t="s">
        <v>7</v>
      </c>
      <c r="G1830" s="41">
        <v>204</v>
      </c>
      <c r="I1830" s="65" t="s">
        <v>2085</v>
      </c>
      <c r="J1830" s="41">
        <v>170</v>
      </c>
      <c r="K1830" s="41">
        <v>272</v>
      </c>
    </row>
    <row r="1831" spans="1:11" x14ac:dyDescent="0.45">
      <c r="A1831" s="41" t="s">
        <v>6063</v>
      </c>
      <c r="B1831" s="45" t="s">
        <v>6064</v>
      </c>
      <c r="C1831" s="45" t="s">
        <v>6065</v>
      </c>
      <c r="D1831" s="45"/>
      <c r="E1831" s="41" t="s">
        <v>2387</v>
      </c>
      <c r="F1831" s="41" t="s">
        <v>7</v>
      </c>
      <c r="G1831" s="41">
        <v>567</v>
      </c>
      <c r="I1831" s="65" t="s">
        <v>2228</v>
      </c>
      <c r="J1831" s="41">
        <v>374</v>
      </c>
      <c r="K1831" s="41">
        <v>598.4</v>
      </c>
    </row>
    <row r="1832" spans="1:11" x14ac:dyDescent="0.45">
      <c r="A1832" s="41" t="s">
        <v>6067</v>
      </c>
      <c r="B1832" s="45" t="s">
        <v>6068</v>
      </c>
      <c r="C1832" s="45" t="s">
        <v>6069</v>
      </c>
      <c r="D1832" s="45"/>
      <c r="E1832" s="41" t="s">
        <v>6154</v>
      </c>
      <c r="F1832" s="41" t="s">
        <v>7</v>
      </c>
      <c r="G1832" s="41">
        <v>380</v>
      </c>
      <c r="I1832" s="65" t="s">
        <v>2075</v>
      </c>
      <c r="J1832" s="41">
        <v>272</v>
      </c>
      <c r="K1832" s="41">
        <v>435.20000000000005</v>
      </c>
    </row>
    <row r="1833" spans="1:11" x14ac:dyDescent="0.45">
      <c r="A1833" s="41" t="s">
        <v>6070</v>
      </c>
      <c r="B1833" s="45" t="s">
        <v>6071</v>
      </c>
      <c r="C1833" s="45" t="s">
        <v>6072</v>
      </c>
      <c r="D1833" s="45"/>
      <c r="E1833" s="41" t="s">
        <v>2387</v>
      </c>
      <c r="F1833" s="41" t="s">
        <v>7</v>
      </c>
      <c r="G1833" s="41">
        <v>741</v>
      </c>
      <c r="I1833" s="65" t="s">
        <v>2228</v>
      </c>
      <c r="J1833" s="41">
        <v>365</v>
      </c>
      <c r="K1833" s="41">
        <v>584</v>
      </c>
    </row>
    <row r="1834" spans="1:11" x14ac:dyDescent="0.45">
      <c r="A1834" s="41" t="s">
        <v>6073</v>
      </c>
      <c r="B1834" s="45" t="s">
        <v>6074</v>
      </c>
      <c r="C1834" s="45" t="s">
        <v>6075</v>
      </c>
      <c r="D1834" s="45"/>
      <c r="E1834" s="41" t="s">
        <v>2144</v>
      </c>
      <c r="F1834" s="41" t="s">
        <v>7</v>
      </c>
      <c r="G1834" s="41">
        <v>260</v>
      </c>
      <c r="I1834" s="65" t="s">
        <v>2081</v>
      </c>
      <c r="J1834" s="41">
        <v>216</v>
      </c>
      <c r="K1834" s="41">
        <v>345.6</v>
      </c>
    </row>
    <row r="1835" spans="1:11" x14ac:dyDescent="0.45">
      <c r="A1835" s="41" t="s">
        <v>6076</v>
      </c>
      <c r="B1835" s="45" t="s">
        <v>6077</v>
      </c>
      <c r="C1835" s="45" t="s">
        <v>6078</v>
      </c>
      <c r="D1835" s="45"/>
      <c r="E1835" s="41" t="s">
        <v>6154</v>
      </c>
      <c r="F1835" s="41" t="s">
        <v>7</v>
      </c>
      <c r="G1835" s="41">
        <v>280</v>
      </c>
      <c r="I1835" s="65" t="s">
        <v>2075</v>
      </c>
      <c r="J1835" s="41">
        <v>98</v>
      </c>
      <c r="K1835" s="41">
        <v>156.80000000000001</v>
      </c>
    </row>
    <row r="1836" spans="1:11" x14ac:dyDescent="0.45">
      <c r="A1836" s="41" t="s">
        <v>6079</v>
      </c>
      <c r="B1836" s="45" t="s">
        <v>6080</v>
      </c>
      <c r="C1836" s="45" t="s">
        <v>6081</v>
      </c>
      <c r="D1836" s="45"/>
      <c r="E1836" s="41" t="s">
        <v>6066</v>
      </c>
      <c r="F1836" s="41" t="s">
        <v>7</v>
      </c>
      <c r="G1836" s="41">
        <v>321</v>
      </c>
      <c r="I1836" s="65" t="s">
        <v>2228</v>
      </c>
      <c r="J1836" s="41">
        <v>168</v>
      </c>
      <c r="K1836" s="41">
        <v>268.8</v>
      </c>
    </row>
    <row r="1837" spans="1:11" x14ac:dyDescent="0.45">
      <c r="A1837" s="41" t="s">
        <v>6082</v>
      </c>
      <c r="B1837" s="45" t="s">
        <v>6083</v>
      </c>
      <c r="C1837" s="45" t="s">
        <v>6084</v>
      </c>
      <c r="D1837" s="45"/>
      <c r="E1837" s="41" t="s">
        <v>2084</v>
      </c>
      <c r="F1837" s="41" t="s">
        <v>7</v>
      </c>
      <c r="G1837" s="41">
        <v>197</v>
      </c>
      <c r="I1837" s="65" t="s">
        <v>2085</v>
      </c>
      <c r="J1837" s="41">
        <v>114</v>
      </c>
      <c r="K1837" s="41">
        <v>182.4</v>
      </c>
    </row>
    <row r="1838" spans="1:11" x14ac:dyDescent="0.45">
      <c r="A1838" s="41" t="s">
        <v>6085</v>
      </c>
      <c r="B1838" s="45" t="s">
        <v>6086</v>
      </c>
      <c r="C1838" s="45" t="s">
        <v>6087</v>
      </c>
      <c r="D1838" s="45"/>
      <c r="E1838" s="41" t="s">
        <v>2084</v>
      </c>
      <c r="F1838" s="41" t="s">
        <v>7</v>
      </c>
      <c r="G1838" s="41">
        <v>152</v>
      </c>
      <c r="I1838" s="65" t="s">
        <v>2085</v>
      </c>
      <c r="J1838" s="41">
        <v>124</v>
      </c>
      <c r="K1838" s="41">
        <v>198.4</v>
      </c>
    </row>
    <row r="1839" spans="1:11" x14ac:dyDescent="0.45">
      <c r="A1839" s="41" t="s">
        <v>6088</v>
      </c>
      <c r="B1839" s="45" t="s">
        <v>6089</v>
      </c>
      <c r="C1839" s="45" t="s">
        <v>6090</v>
      </c>
      <c r="D1839" s="45"/>
      <c r="E1839" s="41" t="s">
        <v>6206</v>
      </c>
      <c r="F1839" s="41" t="s">
        <v>7</v>
      </c>
      <c r="G1839" s="41">
        <v>1044</v>
      </c>
      <c r="I1839" s="65" t="s">
        <v>2228</v>
      </c>
      <c r="J1839" s="41">
        <v>521</v>
      </c>
      <c r="K1839" s="41">
        <v>832</v>
      </c>
    </row>
    <row r="1840" spans="1:11" x14ac:dyDescent="0.45">
      <c r="A1840" s="41" t="s">
        <v>6091</v>
      </c>
      <c r="B1840" s="45" t="s">
        <v>6092</v>
      </c>
      <c r="C1840" s="45" t="s">
        <v>6093</v>
      </c>
      <c r="D1840" s="45"/>
      <c r="E1840" s="41" t="s">
        <v>6206</v>
      </c>
      <c r="F1840" s="41" t="s">
        <v>7</v>
      </c>
      <c r="G1840" s="41">
        <v>2546</v>
      </c>
      <c r="I1840" s="65" t="s">
        <v>2228</v>
      </c>
      <c r="J1840" s="41">
        <v>1127</v>
      </c>
      <c r="K1840" s="41">
        <v>1803.2</v>
      </c>
    </row>
    <row r="1847" spans="13:18" x14ac:dyDescent="0.45">
      <c r="M1847" s="44"/>
      <c r="N1847" s="48"/>
      <c r="O1847" s="48"/>
      <c r="P1847" s="48"/>
      <c r="Q1847" s="49"/>
      <c r="R1847" s="49"/>
    </row>
    <row r="1848" spans="13:18" x14ac:dyDescent="0.45">
      <c r="M1848" s="44"/>
      <c r="N1848" s="48"/>
      <c r="O1848" s="48"/>
      <c r="P1848" s="48"/>
      <c r="Q1848" s="49"/>
      <c r="R1848" s="49"/>
    </row>
    <row r="1849" spans="13:18" x14ac:dyDescent="0.45">
      <c r="M1849" s="44"/>
      <c r="N1849" s="48"/>
      <c r="O1849" s="48"/>
      <c r="P1849" s="48"/>
      <c r="Q1849" s="49"/>
      <c r="R1849" s="49"/>
    </row>
    <row r="1850" spans="13:18" x14ac:dyDescent="0.45">
      <c r="N1850" s="48"/>
      <c r="O1850" s="48"/>
      <c r="P1850" s="48"/>
      <c r="Q1850" s="49"/>
      <c r="R1850" s="49"/>
    </row>
    <row r="1851" spans="13:18" x14ac:dyDescent="0.45">
      <c r="M1851" s="44"/>
      <c r="N1851" s="48"/>
      <c r="O1851" s="48"/>
      <c r="P1851" s="48"/>
      <c r="Q1851" s="49"/>
      <c r="R1851" s="49"/>
    </row>
    <row r="1852" spans="13:18" x14ac:dyDescent="0.45">
      <c r="M1852" s="44"/>
      <c r="N1852" s="48"/>
      <c r="O1852" s="48"/>
      <c r="P1852" s="48"/>
      <c r="Q1852" s="49"/>
      <c r="R1852" s="49"/>
    </row>
    <row r="1853" spans="13:18" x14ac:dyDescent="0.45">
      <c r="M1853" s="44"/>
      <c r="N1853" s="48"/>
      <c r="O1853" s="48"/>
      <c r="P1853" s="48"/>
      <c r="Q1853" s="49"/>
      <c r="R1853" s="49"/>
    </row>
    <row r="1854" spans="13:18" x14ac:dyDescent="0.45">
      <c r="M1854" s="44"/>
      <c r="N1854" s="48"/>
      <c r="O1854" s="48"/>
      <c r="P1854" s="48"/>
      <c r="Q1854" s="49"/>
      <c r="R1854" s="49"/>
    </row>
    <row r="1855" spans="13:18" x14ac:dyDescent="0.45">
      <c r="Q1855" s="50"/>
      <c r="R1855" s="50"/>
    </row>
    <row r="1856" spans="13:18" x14ac:dyDescent="0.45">
      <c r="N1856" s="48"/>
      <c r="O1856" s="48"/>
      <c r="P1856" s="48"/>
      <c r="Q1856" s="49"/>
      <c r="R1856" s="49"/>
    </row>
    <row r="1857" spans="13:18" x14ac:dyDescent="0.45">
      <c r="M1857" s="44"/>
      <c r="N1857" s="48"/>
      <c r="O1857" s="48"/>
      <c r="P1857" s="48"/>
      <c r="Q1857" s="49"/>
      <c r="R1857" s="49"/>
    </row>
  </sheetData>
  <autoFilter ref="A1:K184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DESE-231-72256</_dlc_DocId>
    <_dlc_DocIdUrl xmlns="733efe1c-5bbe-4968-87dc-d400e65c879f">
      <Url>https://sharepoint.doemass.org/ese/webteam/cps/_layouts/DocIdRedir.aspx?ID=DESE-231-72256</Url>
      <Description>DESE-231-72256</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E382FB55-DC6F-4EE9-A675-FD6CFB4DBEC8}">
  <ds:schemaRefs>
    <ds:schemaRef ds:uri="http://schemas.microsoft.com/sharepoint/events"/>
  </ds:schemaRefs>
</ds:datastoreItem>
</file>

<file path=customXml/itemProps2.xml><?xml version="1.0" encoding="utf-8"?>
<ds:datastoreItem xmlns:ds="http://schemas.openxmlformats.org/officeDocument/2006/customXml" ds:itemID="{939F6A39-8922-4A9E-B0A5-46CEDE5BD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BAF549-5DCD-4716-B190-CE0418239EC5}">
  <ds:schemaRefs>
    <ds:schemaRef ds:uri="http://schemas.microsoft.com/office/2006/documentManagement/types"/>
    <ds:schemaRef ds:uri="http://schemas.microsoft.com/office/2006/metadata/properties"/>
    <ds:schemaRef ds:uri="0a4e05da-b9bc-4326-ad73-01ef31b95567"/>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733efe1c-5bbe-4968-87dc-d400e65c879f"/>
    <ds:schemaRef ds:uri="http://purl.org/dc/terms/"/>
  </ds:schemaRefs>
</ds:datastoreItem>
</file>

<file path=customXml/itemProps4.xml><?xml version="1.0" encoding="utf-8"?>
<ds:datastoreItem xmlns:ds="http://schemas.openxmlformats.org/officeDocument/2006/customXml" ds:itemID="{29BDA308-BF65-4D2C-B7C9-BB7D83A4D8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37</vt:i4>
      </vt:variant>
    </vt:vector>
  </HeadingPairs>
  <TitlesOfParts>
    <vt:vector size="43" baseType="lpstr">
      <vt:lpstr>4. Implementation Plan</vt:lpstr>
      <vt:lpstr>Dropdowns</vt:lpstr>
      <vt:lpstr>DataLookupValues</vt:lpstr>
      <vt:lpstr>LiaisonList</vt:lpstr>
      <vt:lpstr>dataDistrictList</vt:lpstr>
      <vt:lpstr>dataSchoolInfo</vt:lpstr>
      <vt:lpstr>AdminSal</vt:lpstr>
      <vt:lpstr>Assuranceoptout</vt:lpstr>
      <vt:lpstr>ContrServ</vt:lpstr>
      <vt:lpstr>dataDistr</vt:lpstr>
      <vt:lpstr>EcoDis_Rank</vt:lpstr>
      <vt:lpstr>ESSERII_Alloc</vt:lpstr>
      <vt:lpstr>FY?</vt:lpstr>
      <vt:lpstr>FY20DistEnr</vt:lpstr>
      <vt:lpstr>InstrSal</vt:lpstr>
      <vt:lpstr>lstDataSrc</vt:lpstr>
      <vt:lpstr>lstTitleIStatus</vt:lpstr>
      <vt:lpstr>MOEqExc</vt:lpstr>
      <vt:lpstr>Other</vt:lpstr>
      <vt:lpstr>PrimaryERF</vt:lpstr>
      <vt:lpstr>Rate</vt:lpstr>
      <vt:lpstr>SalAdmin</vt:lpstr>
      <vt:lpstr>SalInstr</vt:lpstr>
      <vt:lpstr>SalSupp</vt:lpstr>
      <vt:lpstr>Stipends</vt:lpstr>
      <vt:lpstr>SuppMat</vt:lpstr>
      <vt:lpstr>SuppSal</vt:lpstr>
      <vt:lpstr>Travel</vt:lpstr>
      <vt:lpstr>valAddr1</vt:lpstr>
      <vt:lpstr>valAddr2</vt:lpstr>
      <vt:lpstr>valCtyStZip</vt:lpstr>
      <vt:lpstr>valDisELenr</vt:lpstr>
      <vt:lpstr>valDisEnr</vt:lpstr>
      <vt:lpstr>DataLookupValues!valDistr</vt:lpstr>
      <vt:lpstr>valDistrName</vt:lpstr>
      <vt:lpstr>valemail</vt:lpstr>
      <vt:lpstr>valHomeless</vt:lpstr>
      <vt:lpstr>valname</vt:lpstr>
      <vt:lpstr>valorg4code</vt:lpstr>
      <vt:lpstr>valphonenum</vt:lpstr>
      <vt:lpstr>YesNo</vt:lpstr>
      <vt:lpstr>YesNoNA</vt:lpstr>
      <vt:lpstr>YesOnly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FC119 ESSER III Funds Application Workbook</dc:title>
  <dc:creator>DESE</dc:creator>
  <cp:lastModifiedBy>Diego Fellows</cp:lastModifiedBy>
  <cp:lastPrinted>2021-09-24T14:52:15Z</cp:lastPrinted>
  <dcterms:created xsi:type="dcterms:W3CDTF">2020-04-08T20:24:51Z</dcterms:created>
  <dcterms:modified xsi:type="dcterms:W3CDTF">2022-03-31T22:13:03Z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14 2021</vt:lpwstr>
  </property>
</Properties>
</file>